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016789\Objective\Objects\"/>
    </mc:Choice>
  </mc:AlternateContent>
  <bookViews>
    <workbookView xWindow="-75" yWindow="315" windowWidth="19200" windowHeight="8070" firstSheet="2" activeTab="2"/>
  </bookViews>
  <sheets>
    <sheet name="comments" sheetId="8" state="hidden" r:id="rId1"/>
    <sheet name="compare with ScotRail" sheetId="22742" state="hidden" r:id="rId2"/>
    <sheet name="Contents" sheetId="22769" r:id="rId3"/>
    <sheet name="Fig 7.1-7.2" sheetId="22740" r:id="rId4"/>
    <sheet name="T7.1-7.2 " sheetId="22741" r:id="rId5"/>
    <sheet name="T7.3-7.5" sheetId="22733" r:id="rId6"/>
    <sheet name="T7.6ab" sheetId="22750" r:id="rId7"/>
    <sheet name="T7.6c" sheetId="22766" r:id="rId8"/>
    <sheet name="T7.7" sheetId="22767" r:id="rId9"/>
    <sheet name="T7.8" sheetId="22759" r:id="rId10"/>
    <sheet name="T7.8 cont'd" sheetId="22760" r:id="rId11"/>
    <sheet name="T7.9-7.10" sheetId="22735" r:id="rId12"/>
    <sheet name="T7.11" sheetId="22771" r:id="rId13"/>
    <sheet name="7.12" sheetId="22773" r:id="rId14"/>
    <sheet name="T7.14-7.17" sheetId="4" r:id="rId15"/>
    <sheet name="T7.18-7.20" sheetId="22770" r:id="rId16"/>
    <sheet name="A" sheetId="22732" state="hidden" r:id="rId17"/>
  </sheets>
  <externalReferences>
    <externalReference r:id="rId18"/>
    <externalReference r:id="rId19"/>
    <externalReference r:id="rId20"/>
    <externalReference r:id="rId21"/>
    <externalReference r:id="rId22"/>
  </externalReferences>
  <definedNames>
    <definedName name="_1_2___Crosstab_Net_Tonnes" localSheetId="7">#REF!</definedName>
    <definedName name="_1_2___Crosstab_Net_Tonnes" localSheetId="8">#REF!</definedName>
    <definedName name="_1_2___Crosstab_Net_Tonnes" localSheetId="9">#REF!</definedName>
    <definedName name="_1_2___Crosstab_Net_Tonnes">#REF!</definedName>
    <definedName name="axis">OFFSET(#REF!,1,0,COUNTIF(#REF!,"&gt;0"),1)</definedName>
    <definedName name="Cat_Column">[1]TOCS!$S$9:$T$22</definedName>
    <definedName name="Cat_Columns">[1]TOCS!$S$9:$T$22</definedName>
    <definedName name="count">OFFSET(#REF!,1,1,COUNTIF(#REF!,"&gt;0"),1)</definedName>
    <definedName name="datasource" localSheetId="7">#REF!</definedName>
    <definedName name="datasource" localSheetId="8">#REF!</definedName>
    <definedName name="datasource" localSheetId="9">#REF!</definedName>
    <definedName name="datasource">#REF!</definedName>
    <definedName name="DX">'[2]TOC by Q'!$CV$48</definedName>
    <definedName name="exchange_rate" localSheetId="9">#REF!</definedName>
    <definedName name="exchange_rate">#REF!</definedName>
    <definedName name="Inter_Start">[1]TOCS!$D$6</definedName>
    <definedName name="km" localSheetId="7">#REF!</definedName>
    <definedName name="km" localSheetId="8">#REF!</definedName>
    <definedName name="km" localSheetId="9">#REF!</definedName>
    <definedName name="km">#REF!</definedName>
    <definedName name="Latest_Period">[1]TOCS!$E$4</definedName>
    <definedName name="MACROS">A!$IU$8102</definedName>
    <definedName name="MENU">A!$A$1:$IU$8102</definedName>
    <definedName name="MtoKM">1.609344</definedName>
    <definedName name="No_TOCS">[1]TOCS!$N$6</definedName>
    <definedName name="Other_MOP">OFFSET('[3]A5 - 10.3a and 10.3b'!$R$1,0,0,COUNTA('[3]A5 - 10.3a and 10.3b'!$R$1:$R$65536),2)</definedName>
    <definedName name="Period">[1]TOCS!$H$6</definedName>
    <definedName name="_xlnm.Print_Area" localSheetId="13">'7.12'!$A$1:$AI$42</definedName>
    <definedName name="_xlnm.Print_Area" localSheetId="16">A!$A$1:$AA$29</definedName>
    <definedName name="_xlnm.Print_Area" localSheetId="3">'Fig 7.1-7.2'!$A$1:$M$55</definedName>
    <definedName name="_xlnm.Print_Area" localSheetId="12">'T7.11'!$A$1:$X$64</definedName>
    <definedName name="_xlnm.Print_Area" localSheetId="4">'T7.1-7.2 '!$A$1:$Z$69</definedName>
    <definedName name="_xlnm.Print_Area" localSheetId="15">'T7.18-7.20'!$A$1:$R$91</definedName>
    <definedName name="_xlnm.Print_Area" localSheetId="5">'T7.3-7.5'!$A$1:$L$55</definedName>
    <definedName name="_xlnm.Print_Area" localSheetId="6">'T7.6ab'!$A$1:$AA$78</definedName>
    <definedName name="_xlnm.Print_Area" localSheetId="7">'T7.6c'!$A$1:$Q$81</definedName>
    <definedName name="_xlnm.Print_Area" localSheetId="8">'T7.7'!$A$1:$I$63</definedName>
    <definedName name="_xlnm.Print_Area" localSheetId="9">'T7.8'!$A$1:$Z$56</definedName>
    <definedName name="_xlnm.Print_Area" localSheetId="10">'T7.8 cont''d'!$A$1:$Z$55</definedName>
    <definedName name="_xlnm.Print_Area" localSheetId="11">'T7.9-7.10'!$A$1:$Z$59</definedName>
    <definedName name="Regions" localSheetId="7">'[4]JEMCON Changes'!#REF!</definedName>
    <definedName name="Regions" localSheetId="8">'[4]JEMCON Changes'!#REF!</definedName>
    <definedName name="Regions">'[4]JEMCON Changes'!#REF!</definedName>
    <definedName name="SA_Columns" localSheetId="7">[5]Macros!#REF!</definedName>
    <definedName name="SA_Columns" localSheetId="8">[5]Macros!#REF!</definedName>
    <definedName name="SA_Columns">[5]Macros!#REF!</definedName>
    <definedName name="subset">IF(COUNT(#REF!)&gt;15,#REF!,IF(COUNT(#REF!)&gt;10,#REF!,IF(COUNT(#REF!)&gt;5,#REF!,IF(COUNT(#REF!)&gt;2,#REF!,#REF!))))</definedName>
    <definedName name="TIME">A!$G$1:$IU$8102</definedName>
    <definedName name="TOC_Columns">[1]TOCS!$B$9:$Q$36</definedName>
    <definedName name="UNIT">A!$1:$8106</definedName>
    <definedName name="variable">IF(COUNT(#REF!)&gt;15,#REF!,IF(COUNT(#REF!)&gt;10,#REF!,IF(COUNT(#REF!)&gt;5,#REF!,IF(COUNT(#REF!)&gt;2,#REF!,#REF!))))</definedName>
    <definedName name="WHOLE">A!$CA$321</definedName>
    <definedName name="Yr">[1]TOCS!$F$6</definedName>
  </definedNames>
  <calcPr calcId="162913"/>
</workbook>
</file>

<file path=xl/calcChain.xml><?xml version="1.0" encoding="utf-8"?>
<calcChain xmlns="http://schemas.openxmlformats.org/spreadsheetml/2006/main">
  <c r="AG16" i="22773" l="1"/>
  <c r="AH16" i="22773"/>
  <c r="U65" i="4" l="1"/>
  <c r="U63" i="4"/>
  <c r="C66" i="22740" l="1"/>
  <c r="B66" i="22740"/>
  <c r="AD34" i="22773" l="1"/>
  <c r="P34" i="22773"/>
  <c r="AD33" i="22773"/>
  <c r="P33" i="22773"/>
  <c r="AD32" i="22773"/>
  <c r="P32" i="22773"/>
  <c r="AD31" i="22773"/>
  <c r="P31" i="22773"/>
  <c r="AD30" i="22773"/>
  <c r="P30" i="22773"/>
  <c r="AD29" i="22773"/>
  <c r="P29" i="22773"/>
  <c r="AD28" i="22773"/>
  <c r="P28" i="22773"/>
  <c r="AD27" i="22773"/>
  <c r="P27" i="22773"/>
  <c r="AD23" i="22773"/>
  <c r="P23" i="22773"/>
  <c r="AD22" i="22773"/>
  <c r="P22" i="22773"/>
  <c r="AD21" i="22773"/>
  <c r="P21" i="22773"/>
  <c r="AD20" i="22773"/>
  <c r="P20" i="22773"/>
  <c r="AD19" i="22773"/>
  <c r="P19" i="22773"/>
  <c r="P18" i="22773"/>
  <c r="AD17" i="22773"/>
  <c r="P17" i="22773"/>
  <c r="AD16" i="22773"/>
  <c r="P16" i="22773"/>
  <c r="AD12" i="22773"/>
  <c r="P12" i="22773"/>
  <c r="AD11" i="22773"/>
  <c r="P11" i="22773"/>
  <c r="AD10" i="22773"/>
  <c r="P10" i="22773"/>
  <c r="AD9" i="22773"/>
  <c r="P9" i="22773"/>
  <c r="AD8" i="22773"/>
  <c r="P8" i="22773"/>
  <c r="AD6" i="22773"/>
  <c r="P6" i="22773"/>
  <c r="AD5" i="22773"/>
  <c r="P5" i="22773"/>
  <c r="AH34" i="22773" l="1"/>
  <c r="AG34" i="22773"/>
  <c r="AH33" i="22773"/>
  <c r="AG33" i="22773"/>
  <c r="AH32" i="22773"/>
  <c r="AG32" i="22773"/>
  <c r="AH31" i="22773"/>
  <c r="AG31" i="22773"/>
  <c r="AH30" i="22773"/>
  <c r="AG30" i="22773"/>
  <c r="AH29" i="22773"/>
  <c r="AG29" i="22773"/>
  <c r="AH28" i="22773"/>
  <c r="AG28" i="22773"/>
  <c r="AH27" i="22773"/>
  <c r="AG27" i="22773"/>
  <c r="AH23" i="22773"/>
  <c r="AG23" i="22773"/>
  <c r="AH22" i="22773"/>
  <c r="AG22" i="22773"/>
  <c r="AH21" i="22773"/>
  <c r="AG21" i="22773"/>
  <c r="AH20" i="22773"/>
  <c r="AG20" i="22773"/>
  <c r="AH19" i="22773"/>
  <c r="AG19" i="22773"/>
  <c r="AH18" i="22773"/>
  <c r="AG18" i="22773"/>
  <c r="AH17" i="22773"/>
  <c r="AG17" i="22773"/>
  <c r="F11" i="22733" l="1"/>
  <c r="U59" i="22740" l="1"/>
  <c r="T60" i="22740"/>
  <c r="T58" i="22740"/>
  <c r="AJ28" i="22732" l="1"/>
  <c r="AK13" i="22732"/>
  <c r="AA34" i="22750" l="1"/>
  <c r="AA33" i="22750"/>
  <c r="AA32" i="22750"/>
  <c r="AA31" i="22750"/>
  <c r="AA30" i="22750"/>
  <c r="AA29" i="22750"/>
  <c r="AA28" i="22750"/>
  <c r="AA27" i="22750"/>
  <c r="AA26" i="22750"/>
  <c r="AA25" i="22750"/>
  <c r="AA24" i="22750"/>
  <c r="AA23" i="22750"/>
  <c r="AA22" i="22750"/>
  <c r="AA21" i="22750"/>
  <c r="AA20" i="22750"/>
  <c r="AA19" i="22750"/>
  <c r="AA18" i="22750"/>
  <c r="AA17" i="22750"/>
  <c r="AA16" i="22750"/>
  <c r="AA15" i="22750"/>
  <c r="AA14" i="22750"/>
  <c r="AA13" i="22750"/>
  <c r="AA12" i="22750"/>
  <c r="AA11" i="22750"/>
  <c r="AA10" i="22750"/>
  <c r="AA9" i="22750"/>
  <c r="AA8" i="22750"/>
  <c r="AA7" i="22750"/>
  <c r="AA6" i="22750"/>
  <c r="AA5" i="22750"/>
  <c r="AA4" i="22750"/>
  <c r="AA43" i="22750"/>
  <c r="AA44" i="22750"/>
  <c r="AA45" i="22750"/>
  <c r="AA46" i="22750"/>
  <c r="AA47" i="22750"/>
  <c r="AA48" i="22750"/>
  <c r="AA49" i="22750"/>
  <c r="AA50" i="22750"/>
  <c r="AA51" i="22750"/>
  <c r="AA52" i="22750"/>
  <c r="AA53" i="22750"/>
  <c r="AA54" i="22750"/>
  <c r="AA55" i="22750"/>
  <c r="AA56" i="22750"/>
  <c r="AA57" i="22750"/>
  <c r="AA58" i="22750"/>
  <c r="AA59" i="22750"/>
  <c r="AA60" i="22750"/>
  <c r="AA61" i="22750"/>
  <c r="AA62" i="22750"/>
  <c r="AA63" i="22750"/>
  <c r="AA64" i="22750"/>
  <c r="AA65" i="22750"/>
  <c r="AA66" i="22750"/>
  <c r="AA67" i="22750"/>
  <c r="AA68" i="22750"/>
  <c r="AA69" i="22750"/>
  <c r="AA70" i="22750"/>
  <c r="AA71" i="22750"/>
  <c r="AA72" i="22750"/>
  <c r="AA42" i="22750"/>
  <c r="Y62" i="22741"/>
  <c r="Y58" i="22741"/>
  <c r="Y59" i="22741" s="1"/>
  <c r="Y52" i="22741"/>
  <c r="Y42" i="22741"/>
  <c r="Y43" i="22741"/>
  <c r="Y44" i="22741"/>
  <c r="Y38" i="22741"/>
  <c r="Y45" i="22741" s="1"/>
  <c r="T59" i="22740"/>
  <c r="AI28" i="22732"/>
  <c r="T65" i="4"/>
  <c r="T63" i="4"/>
  <c r="AJ13" i="22732"/>
  <c r="X62" i="22741"/>
  <c r="X58" i="22741"/>
  <c r="X59" i="22741" s="1"/>
  <c r="S60" i="22740" s="1"/>
  <c r="X52" i="22741"/>
  <c r="X42" i="22741"/>
  <c r="X43" i="22741"/>
  <c r="X44" i="22741"/>
  <c r="X38" i="22741"/>
  <c r="X45" i="22741"/>
  <c r="S58" i="22740" s="1"/>
  <c r="S7" i="4"/>
  <c r="S59" i="22740"/>
  <c r="AH28" i="22732"/>
  <c r="AI13" i="22732"/>
  <c r="S65" i="4" s="1"/>
  <c r="W62" i="22741"/>
  <c r="W58" i="22741"/>
  <c r="W59" i="22741" s="1"/>
  <c r="R60" i="22740" s="1"/>
  <c r="W52" i="22741"/>
  <c r="W42" i="22741"/>
  <c r="W43" i="22741"/>
  <c r="W44" i="22741"/>
  <c r="W38" i="22741"/>
  <c r="W45" i="22741"/>
  <c r="R58" i="22740" s="1"/>
  <c r="R7" i="4"/>
  <c r="R59" i="22740"/>
  <c r="AG28" i="22732"/>
  <c r="V62" i="22741" s="1"/>
  <c r="AH13" i="22732"/>
  <c r="R65" i="4" s="1"/>
  <c r="R63" i="4"/>
  <c r="V58" i="22741"/>
  <c r="V59" i="22741" s="1"/>
  <c r="Q60" i="22740" s="1"/>
  <c r="V52" i="22741"/>
  <c r="V42" i="22741"/>
  <c r="V43" i="22741"/>
  <c r="V44" i="22741"/>
  <c r="V38" i="22741"/>
  <c r="V45" i="22741" s="1"/>
  <c r="Q58" i="22740" s="1"/>
  <c r="U58" i="22741"/>
  <c r="U59" i="22741" s="1"/>
  <c r="P60" i="22740" s="1"/>
  <c r="B59" i="22740"/>
  <c r="C59" i="22740"/>
  <c r="D59" i="22740"/>
  <c r="E59" i="22740"/>
  <c r="F59" i="22740"/>
  <c r="G59" i="22740"/>
  <c r="H59" i="22740"/>
  <c r="I59" i="22740"/>
  <c r="J59" i="22740"/>
  <c r="K59" i="22740"/>
  <c r="L59" i="22740"/>
  <c r="M59" i="22740"/>
  <c r="N59" i="22740"/>
  <c r="O59" i="22740"/>
  <c r="P59" i="22740"/>
  <c r="Q59" i="22740"/>
  <c r="AF28" i="22732"/>
  <c r="AG13" i="22732"/>
  <c r="Q65" i="4" s="1"/>
  <c r="Q29" i="4"/>
  <c r="U52" i="22741"/>
  <c r="U42" i="22741"/>
  <c r="U43" i="22741"/>
  <c r="U44" i="22741"/>
  <c r="U38" i="22741"/>
  <c r="U45" i="22741"/>
  <c r="P58" i="22740"/>
  <c r="T52" i="22741"/>
  <c r="S52" i="22741"/>
  <c r="R52" i="22741"/>
  <c r="Q52" i="22741"/>
  <c r="P52" i="22741"/>
  <c r="O52" i="22741"/>
  <c r="N52" i="22741"/>
  <c r="M52" i="22741"/>
  <c r="L52" i="22741"/>
  <c r="K52" i="22741"/>
  <c r="J52" i="22741"/>
  <c r="I52" i="22741"/>
  <c r="H52" i="22741"/>
  <c r="G52" i="22741"/>
  <c r="F52" i="22741"/>
  <c r="E52" i="22741"/>
  <c r="D52" i="22741"/>
  <c r="C52" i="22741"/>
  <c r="B52" i="22741"/>
  <c r="AE28" i="22732"/>
  <c r="T59" i="22741" s="1"/>
  <c r="O60" i="22740" s="1"/>
  <c r="AF13" i="22732"/>
  <c r="P65" i="4" s="1"/>
  <c r="P29" i="4"/>
  <c r="C29" i="4"/>
  <c r="D29" i="4"/>
  <c r="T58" i="22741"/>
  <c r="T42" i="22741"/>
  <c r="T43" i="22741"/>
  <c r="T44" i="22741"/>
  <c r="T38" i="22741"/>
  <c r="T45" i="22741"/>
  <c r="O58" i="22740"/>
  <c r="B38" i="22741"/>
  <c r="C38" i="22741"/>
  <c r="D38" i="22741"/>
  <c r="E38" i="22741"/>
  <c r="F38" i="22741"/>
  <c r="F45" i="22741" s="1"/>
  <c r="G38" i="22741"/>
  <c r="H38" i="22741"/>
  <c r="I38" i="22741"/>
  <c r="I45" i="22741"/>
  <c r="D58" i="22740" s="1"/>
  <c r="J38" i="22741"/>
  <c r="J45" i="22741"/>
  <c r="E58" i="22740"/>
  <c r="K38" i="22741"/>
  <c r="L38" i="22741"/>
  <c r="L45" i="22741"/>
  <c r="G58" i="22740"/>
  <c r="M38" i="22741"/>
  <c r="M45" i="22741"/>
  <c r="H58" i="22740"/>
  <c r="N38" i="22741"/>
  <c r="N45" i="22741" s="1"/>
  <c r="I58" i="22740" s="1"/>
  <c r="O38" i="22741"/>
  <c r="O45" i="22741"/>
  <c r="J58" i="22740" s="1"/>
  <c r="P38" i="22741"/>
  <c r="P45" i="22741"/>
  <c r="K58" i="22740"/>
  <c r="Q38" i="22741"/>
  <c r="Q45" i="22741"/>
  <c r="L58" i="22740"/>
  <c r="R38" i="22741"/>
  <c r="R45" i="22741" s="1"/>
  <c r="M58" i="22740" s="1"/>
  <c r="S38" i="22741"/>
  <c r="S45" i="22741"/>
  <c r="N58" i="22740" s="1"/>
  <c r="J29" i="22733"/>
  <c r="J28" i="22733"/>
  <c r="J27" i="22733"/>
  <c r="J26" i="22733"/>
  <c r="J25" i="22733"/>
  <c r="J24" i="22733"/>
  <c r="J23" i="22733"/>
  <c r="J22" i="22733"/>
  <c r="J21" i="22733"/>
  <c r="J20" i="22733"/>
  <c r="J15" i="22733"/>
  <c r="K62" i="4"/>
  <c r="N29" i="4"/>
  <c r="M29" i="4"/>
  <c r="L29" i="4"/>
  <c r="K29" i="4"/>
  <c r="J29" i="4"/>
  <c r="I29" i="4"/>
  <c r="H29" i="4"/>
  <c r="G29" i="4"/>
  <c r="F29" i="4"/>
  <c r="E29" i="4"/>
  <c r="AD28" i="22732"/>
  <c r="S62" i="22741" s="1"/>
  <c r="AE13" i="22732"/>
  <c r="O65" i="4" s="1"/>
  <c r="O63" i="4"/>
  <c r="S58" i="22741"/>
  <c r="S59" i="22741" s="1"/>
  <c r="N60" i="22740" s="1"/>
  <c r="S42" i="22741"/>
  <c r="S43" i="22741"/>
  <c r="S44" i="22741"/>
  <c r="O29" i="4"/>
  <c r="AC28" i="22732"/>
  <c r="R62" i="22741" s="1"/>
  <c r="AD13" i="22732"/>
  <c r="N65" i="4" s="1"/>
  <c r="N63" i="4"/>
  <c r="R58" i="22741"/>
  <c r="R59" i="22741" s="1"/>
  <c r="M60" i="22740" s="1"/>
  <c r="R42" i="22741"/>
  <c r="R43" i="22741"/>
  <c r="R44" i="22741"/>
  <c r="Q44" i="22741"/>
  <c r="Q43" i="22741"/>
  <c r="Q42" i="22741"/>
  <c r="AB28" i="22732"/>
  <c r="Q62" i="22741" s="1"/>
  <c r="Q59" i="22741"/>
  <c r="L60" i="22740" s="1"/>
  <c r="AC13" i="22732"/>
  <c r="M63" i="4" s="1"/>
  <c r="Q58" i="22741"/>
  <c r="F47" i="22735"/>
  <c r="E47" i="22735"/>
  <c r="M28" i="22732"/>
  <c r="N28" i="22732"/>
  <c r="C62" i="22741"/>
  <c r="O28" i="22732"/>
  <c r="D62" i="22741" s="1"/>
  <c r="P28" i="22732"/>
  <c r="E62" i="22741"/>
  <c r="B58" i="22741"/>
  <c r="B59" i="22741"/>
  <c r="C58" i="22741"/>
  <c r="C59" i="22741"/>
  <c r="D58" i="22741"/>
  <c r="E58" i="22741"/>
  <c r="E59" i="22741" s="1"/>
  <c r="E31" i="22741"/>
  <c r="E45" i="22741"/>
  <c r="D31" i="22741"/>
  <c r="D45" i="22741" s="1"/>
  <c r="C31" i="22741"/>
  <c r="C45" i="22741"/>
  <c r="B31" i="22741"/>
  <c r="B45" i="22741" s="1"/>
  <c r="E44" i="22741"/>
  <c r="D44" i="22741"/>
  <c r="C44" i="22741"/>
  <c r="B44" i="22741"/>
  <c r="E43" i="22741"/>
  <c r="D43" i="22741"/>
  <c r="C43" i="22741"/>
  <c r="B43" i="22741"/>
  <c r="E42" i="22741"/>
  <c r="D42" i="22741"/>
  <c r="C42" i="22741"/>
  <c r="B42" i="22741"/>
  <c r="G31" i="22741"/>
  <c r="C3" i="22742" s="1"/>
  <c r="C5" i="22742" s="1"/>
  <c r="H45" i="22741"/>
  <c r="C58" i="22740" s="1"/>
  <c r="G3" i="22742"/>
  <c r="K45" i="22741"/>
  <c r="F58" i="22740"/>
  <c r="I3" i="22742"/>
  <c r="P58" i="22741"/>
  <c r="AA28" i="22732"/>
  <c r="P62" i="22741" s="1"/>
  <c r="P59" i="22741"/>
  <c r="K60" i="22740" s="1"/>
  <c r="O58" i="22741"/>
  <c r="Z28" i="22732"/>
  <c r="O62" i="22741" s="1"/>
  <c r="N58" i="22741"/>
  <c r="Y28" i="22732"/>
  <c r="N59" i="22741"/>
  <c r="I60" i="22740" s="1"/>
  <c r="M58" i="22741"/>
  <c r="X28" i="22732"/>
  <c r="M62" i="22741" s="1"/>
  <c r="M59" i="22741"/>
  <c r="H60" i="22740" s="1"/>
  <c r="L58" i="22741"/>
  <c r="W28" i="22732"/>
  <c r="L59" i="22741" s="1"/>
  <c r="G60" i="22740" s="1"/>
  <c r="K58" i="22741"/>
  <c r="V28" i="22732"/>
  <c r="J58" i="22741"/>
  <c r="U28" i="22732"/>
  <c r="J59" i="22741" s="1"/>
  <c r="E60" i="22740" s="1"/>
  <c r="J62" i="22741"/>
  <c r="I58" i="22741"/>
  <c r="T28" i="22732"/>
  <c r="I62" i="22741" s="1"/>
  <c r="H58" i="22741"/>
  <c r="S28" i="22732"/>
  <c r="H59" i="22741" s="1"/>
  <c r="C60" i="22740" s="1"/>
  <c r="G58" i="22741"/>
  <c r="R28" i="22732"/>
  <c r="G62" i="22741" s="1"/>
  <c r="G59" i="22741"/>
  <c r="B60" i="22740" s="1"/>
  <c r="Q28" i="22732"/>
  <c r="F62" i="22741"/>
  <c r="F58" i="22741"/>
  <c r="F59" i="22741" s="1"/>
  <c r="R13" i="22732"/>
  <c r="S13" i="22732"/>
  <c r="C65" i="4" s="1"/>
  <c r="T13" i="22732"/>
  <c r="D65" i="4" s="1"/>
  <c r="D63" i="4"/>
  <c r="U13" i="22732"/>
  <c r="E65" i="4" s="1"/>
  <c r="V13" i="22732"/>
  <c r="F63" i="4"/>
  <c r="W13" i="22732"/>
  <c r="G63" i="4" s="1"/>
  <c r="X13" i="22732"/>
  <c r="H63" i="4" s="1"/>
  <c r="Y13" i="22732"/>
  <c r="I65" i="4"/>
  <c r="Z13" i="22732"/>
  <c r="J63" i="4" s="1"/>
  <c r="AA13" i="22732"/>
  <c r="K63" i="4"/>
  <c r="K65" i="4"/>
  <c r="AB13" i="22732"/>
  <c r="L63" i="4" s="1"/>
  <c r="Q13" i="22732"/>
  <c r="J47" i="22735"/>
  <c r="I47" i="22735"/>
  <c r="H47" i="22735"/>
  <c r="G47" i="22735"/>
  <c r="F31" i="22741"/>
  <c r="O44" i="22741"/>
  <c r="N44" i="22741"/>
  <c r="M44" i="22741"/>
  <c r="L44" i="22741"/>
  <c r="K44" i="22741"/>
  <c r="J44" i="22741"/>
  <c r="I44" i="22741"/>
  <c r="H44" i="22741"/>
  <c r="G44" i="22741"/>
  <c r="F44" i="22741"/>
  <c r="O43" i="22741"/>
  <c r="N43" i="22741"/>
  <c r="M43" i="22741"/>
  <c r="L43" i="22741"/>
  <c r="K43" i="22741"/>
  <c r="J43" i="22741"/>
  <c r="I43" i="22741"/>
  <c r="H43" i="22741"/>
  <c r="G43" i="22741"/>
  <c r="F43" i="22741"/>
  <c r="O42" i="22741"/>
  <c r="N42" i="22741"/>
  <c r="M42" i="22741"/>
  <c r="L42" i="22741"/>
  <c r="K42" i="22741"/>
  <c r="J42" i="22741"/>
  <c r="I42" i="22741"/>
  <c r="H42" i="22741"/>
  <c r="G42" i="22741"/>
  <c r="F42" i="22741"/>
  <c r="P13" i="22732"/>
  <c r="M3" i="22742"/>
  <c r="M4" i="22742"/>
  <c r="O13" i="22732"/>
  <c r="M13" i="22732"/>
  <c r="N13" i="22732"/>
  <c r="N16" i="22733"/>
  <c r="J16" i="22733"/>
  <c r="L28" i="22732"/>
  <c r="P44" i="22741"/>
  <c r="P43" i="22741"/>
  <c r="P42" i="22741"/>
  <c r="D3" i="22742"/>
  <c r="D4" i="22742"/>
  <c r="E3" i="22742"/>
  <c r="E4" i="22742"/>
  <c r="F3" i="22742"/>
  <c r="F4" i="22742"/>
  <c r="G4" i="22742"/>
  <c r="H3" i="22742"/>
  <c r="H4" i="22742"/>
  <c r="I4" i="22742"/>
  <c r="I5" i="22742" s="1"/>
  <c r="J3" i="22742"/>
  <c r="J4" i="22742"/>
  <c r="K4" i="22742"/>
  <c r="L3" i="22742"/>
  <c r="L4" i="22742"/>
  <c r="C2" i="22742"/>
  <c r="D2" i="22742"/>
  <c r="E2" i="22742"/>
  <c r="F2" i="22742"/>
  <c r="G2" i="22742"/>
  <c r="H2" i="22742"/>
  <c r="I2" i="22742"/>
  <c r="J2" i="22742"/>
  <c r="K2" i="22742"/>
  <c r="L2" i="22742"/>
  <c r="L13" i="22732"/>
  <c r="K28" i="22732"/>
  <c r="J28" i="22732"/>
  <c r="I28" i="22732"/>
  <c r="H28" i="22732"/>
  <c r="G28" i="22732"/>
  <c r="F28" i="22732"/>
  <c r="E28" i="22732"/>
  <c r="K13" i="22732"/>
  <c r="J13" i="22732"/>
  <c r="I13" i="22732"/>
  <c r="H13" i="22732"/>
  <c r="G13" i="22732"/>
  <c r="F13" i="22732"/>
  <c r="E13" i="22732"/>
  <c r="K3" i="22742"/>
  <c r="H25" i="22733"/>
  <c r="I63" i="4"/>
  <c r="K62" i="22741"/>
  <c r="B62" i="22741"/>
  <c r="L65" i="4"/>
  <c r="H29" i="22733"/>
  <c r="H23" i="22733"/>
  <c r="J11" i="22733"/>
  <c r="H28" i="22733"/>
  <c r="E63" i="4"/>
  <c r="F65" i="4"/>
  <c r="J65" i="4"/>
  <c r="H65" i="4"/>
  <c r="U62" i="22741"/>
  <c r="N62" i="22741"/>
  <c r="H24" i="22733"/>
  <c r="H22" i="22733"/>
  <c r="H21" i="22733"/>
  <c r="H27" i="22733"/>
  <c r="H16" i="22733"/>
  <c r="H15" i="22733" s="1"/>
  <c r="H20" i="22733"/>
  <c r="H26" i="22733"/>
  <c r="O59" i="22741" l="1"/>
  <c r="J60" i="22740" s="1"/>
  <c r="P63" i="4"/>
  <c r="G45" i="22741"/>
  <c r="B58" i="22740" s="1"/>
  <c r="C63" i="4"/>
  <c r="Q63" i="4"/>
  <c r="L5" i="22742"/>
  <c r="G65" i="4"/>
  <c r="H62" i="22741"/>
  <c r="K59" i="22741"/>
  <c r="F60" i="22740" s="1"/>
  <c r="T62" i="22741"/>
  <c r="I59" i="22741"/>
  <c r="D60" i="22740" s="1"/>
  <c r="L62" i="22741"/>
  <c r="D59" i="22741"/>
  <c r="M65" i="4"/>
  <c r="S63" i="4"/>
  <c r="K5" i="22742"/>
  <c r="F5" i="22742"/>
  <c r="D5" i="22742"/>
  <c r="M5" i="22742"/>
  <c r="G5" i="22742"/>
  <c r="H5" i="22742"/>
  <c r="J5" i="22742"/>
  <c r="E5" i="22742"/>
</calcChain>
</file>

<file path=xl/sharedStrings.xml><?xml version="1.0" encoding="utf-8"?>
<sst xmlns="http://schemas.openxmlformats.org/spreadsheetml/2006/main" count="1443" uniqueCount="749">
  <si>
    <t>Total</t>
  </si>
  <si>
    <t>Type of ticket</t>
  </si>
  <si>
    <t>Passenger journeys</t>
  </si>
  <si>
    <t>million</t>
  </si>
  <si>
    <t>£ million</t>
  </si>
  <si>
    <t>-</t>
  </si>
  <si>
    <t>kilometres</t>
  </si>
  <si>
    <t>Electrified</t>
  </si>
  <si>
    <t>Non electrified</t>
  </si>
  <si>
    <t>Passenger and parcel</t>
  </si>
  <si>
    <t>Freight only</t>
  </si>
  <si>
    <t>thousands</t>
  </si>
  <si>
    <t>£ thousands</t>
  </si>
  <si>
    <t>Railway accidents</t>
  </si>
  <si>
    <t>Collisions</t>
  </si>
  <si>
    <t>All accidents</t>
  </si>
  <si>
    <t>Casualties</t>
  </si>
  <si>
    <t>Total deaths</t>
  </si>
  <si>
    <t>Total injuries</t>
  </si>
  <si>
    <t>2.  Figures affected by industrial action.</t>
  </si>
  <si>
    <t>numbers</t>
  </si>
  <si>
    <t>RETAIL PRICES INDEX (Jan '87=100)</t>
  </si>
  <si>
    <t xml:space="preserve">Value for latest year </t>
  </si>
  <si>
    <t>=</t>
  </si>
  <si>
    <t>MULTIPLIER TO CONVERT</t>
  </si>
  <si>
    <t xml:space="preserve">CURRENT PRICES TO </t>
  </si>
  <si>
    <t>CONSTANT PRICES</t>
  </si>
  <si>
    <t>1999-00</t>
  </si>
  <si>
    <t>Passenger Receipts</t>
  </si>
  <si>
    <t>Freight Lifted</t>
  </si>
  <si>
    <t>Aberdeenshire</t>
  </si>
  <si>
    <t>Angus</t>
  </si>
  <si>
    <t>Argyll and Bute</t>
  </si>
  <si>
    <t>East Ayrshire</t>
  </si>
  <si>
    <t>North Ayrshire</t>
  </si>
  <si>
    <t>South Ayrshire</t>
  </si>
  <si>
    <t>Scottish Borders</t>
  </si>
  <si>
    <t>Clackmannanshire</t>
  </si>
  <si>
    <t>East Dunbartonshire</t>
  </si>
  <si>
    <t>West Dunbartonshire</t>
  </si>
  <si>
    <t>Dundee City</t>
  </si>
  <si>
    <t>Falkirk</t>
  </si>
  <si>
    <t>Fife</t>
  </si>
  <si>
    <t>Highland</t>
  </si>
  <si>
    <t>Inverclyde</t>
  </si>
  <si>
    <t>North Lanarkshire</t>
  </si>
  <si>
    <t>South Lanarkshire</t>
  </si>
  <si>
    <t>East Lothian</t>
  </si>
  <si>
    <t>West Lothian</t>
  </si>
  <si>
    <t>Midlothian</t>
  </si>
  <si>
    <t>Moray</t>
  </si>
  <si>
    <t>Orkney Islands</t>
  </si>
  <si>
    <t>Perth &amp; Kinross</t>
  </si>
  <si>
    <t>Renfrewshire</t>
  </si>
  <si>
    <t>East Renfrewshire</t>
  </si>
  <si>
    <t>Shetland Islands</t>
  </si>
  <si>
    <t>Stirling</t>
  </si>
  <si>
    <t>Local Authority</t>
  </si>
  <si>
    <t>Scotland</t>
  </si>
  <si>
    <t>number</t>
  </si>
  <si>
    <t>2000-01</t>
  </si>
  <si>
    <t>Edinburgh, City of</t>
  </si>
  <si>
    <t>Glasgow, City of</t>
  </si>
  <si>
    <t>Dumfries &amp; Galloway</t>
  </si>
  <si>
    <t>Trespasser</t>
  </si>
  <si>
    <t>Suicide</t>
  </si>
  <si>
    <t xml:space="preserve">Level </t>
  </si>
  <si>
    <t>Railway</t>
  </si>
  <si>
    <t>Staff</t>
  </si>
  <si>
    <t>00-01</t>
  </si>
  <si>
    <t>Since the figures below are based on a financial yr and most of the year falls into the earlier of the two, the RPI of the earlier year of the latest period has been used eg if lates available yr is 99/00 then use the 1999 rpi fig.</t>
  </si>
  <si>
    <t xml:space="preserve">Passenger journeys </t>
  </si>
  <si>
    <t>Full fare</t>
  </si>
  <si>
    <t>Reduced fare</t>
  </si>
  <si>
    <t>Season ticket</t>
  </si>
  <si>
    <t>Passenger revenue</t>
  </si>
  <si>
    <t>Eilean Siar</t>
  </si>
  <si>
    <t>2001-02</t>
  </si>
  <si>
    <t>01-02</t>
  </si>
  <si>
    <t>Pass-</t>
  </si>
  <si>
    <t>enger</t>
  </si>
  <si>
    <t>2002-03</t>
  </si>
  <si>
    <t>02-03</t>
  </si>
  <si>
    <t>2003-04</t>
  </si>
  <si>
    <t>As in the planned timetable for the day.  This may differ from the published timetable due to (e.g.) engineering works, floods, etc.</t>
  </si>
  <si>
    <t>Includes trains which ran less than half their planned mileage</t>
  </si>
  <si>
    <t>Total within 20 minutes</t>
  </si>
  <si>
    <t>Total within 10 minutes</t>
  </si>
  <si>
    <t>Total within 5 minutes</t>
  </si>
  <si>
    <t>percentages</t>
  </si>
  <si>
    <t>(i.e. are no more than 4 minutes and 59 seconds late)</t>
  </si>
  <si>
    <t>Excluding passengers whose journey started on a ScotRail service, who are counted as ScotRail passengers</t>
  </si>
  <si>
    <t>Punctuality / reliability</t>
  </si>
  <si>
    <t>Overall opinion of journey</t>
  </si>
  <si>
    <t>All GB long-distance operators</t>
  </si>
  <si>
    <t>All GB regional operators</t>
  </si>
  <si>
    <t>Sample size</t>
  </si>
  <si>
    <t>Frequency</t>
  </si>
  <si>
    <t>Length of journey time</t>
  </si>
  <si>
    <t>Info. re. times, platforms</t>
  </si>
  <si>
    <t>Ticket buying facilities</t>
  </si>
  <si>
    <t>Overall station environment</t>
  </si>
  <si>
    <t>How station staff handle requests</t>
  </si>
  <si>
    <t>Value for money</t>
  </si>
  <si>
    <t>How deals with delays</t>
  </si>
  <si>
    <t>ScotRail passengers</t>
  </si>
  <si>
    <t>NOT IN TABLE:  APPROXIMATE 1995-96 FIGURE</t>
  </si>
  <si>
    <t>percentage</t>
  </si>
  <si>
    <t xml:space="preserve">to / from </t>
  </si>
  <si>
    <t>North East England</t>
  </si>
  <si>
    <t>North West England</t>
  </si>
  <si>
    <t>Yorkshire and the Humber</t>
  </si>
  <si>
    <t>Wales</t>
  </si>
  <si>
    <t>West Midlands</t>
  </si>
  <si>
    <t>East Midlands</t>
  </si>
  <si>
    <t>East England</t>
  </si>
  <si>
    <t>London</t>
  </si>
  <si>
    <t>Aberdeen</t>
  </si>
  <si>
    <t>Edinburgh</t>
  </si>
  <si>
    <t>Glasgow</t>
  </si>
  <si>
    <t>0 - under 5 kms</t>
  </si>
  <si>
    <t>5 - under 10 kms</t>
  </si>
  <si>
    <t>10 - under 20 kms</t>
  </si>
  <si>
    <t>20 - under 50 kms</t>
  </si>
  <si>
    <t>50 - under 100 kms</t>
  </si>
  <si>
    <t>100+ kms</t>
  </si>
  <si>
    <t>Passenger numbers</t>
  </si>
  <si>
    <r>
      <t xml:space="preserve">Value for latest year appearing </t>
    </r>
    <r>
      <rPr>
        <b/>
        <sz val="12"/>
        <rFont val="Arial MT"/>
      </rPr>
      <t>in those tables</t>
    </r>
  </si>
  <si>
    <t>All passenger journeys made using national rail tickets</t>
  </si>
  <si>
    <t>Passenger journeys made using national rail tickets</t>
  </si>
  <si>
    <t>For regional operators, the figures are the percentages of trains which arrive at the final destination within five minutes of the timetabled time</t>
  </si>
  <si>
    <t xml:space="preserve">1. The figures for freight stations include main yards, sidings/depots, private terminals and sidings: ballast. </t>
  </si>
  <si>
    <r>
      <t>2003-04</t>
    </r>
    <r>
      <rPr>
        <b/>
        <vertAlign val="superscript"/>
        <sz val="11"/>
        <rFont val="Arial"/>
        <family val="2"/>
      </rPr>
      <t/>
    </r>
  </si>
  <si>
    <t>Check digit  for calculation of difference between totals and sum of parts</t>
  </si>
  <si>
    <t xml:space="preserve">Internal </t>
  </si>
  <si>
    <t>ScotRail</t>
  </si>
  <si>
    <t>diff</t>
  </si>
  <si>
    <t>2004-05</t>
  </si>
  <si>
    <t>Passenger kilometres</t>
  </si>
  <si>
    <t>`</t>
  </si>
  <si>
    <t>03-04</t>
  </si>
  <si>
    <t>04-05</t>
  </si>
  <si>
    <t>Destination</t>
  </si>
  <si>
    <t>Origin</t>
  </si>
  <si>
    <t xml:space="preserve">Aberdeen City </t>
  </si>
  <si>
    <t>Aberdeen-shire</t>
  </si>
  <si>
    <t>Argyll &amp; Bute</t>
  </si>
  <si>
    <t>East Dunbarton-shire</t>
  </si>
  <si>
    <t>East Renfrew-shire</t>
  </si>
  <si>
    <t xml:space="preserve">Edinburgh, City of </t>
  </si>
  <si>
    <t xml:space="preserve">Glasgow, City of </t>
  </si>
  <si>
    <t>North Lanark-shire</t>
  </si>
  <si>
    <t>South Lanark-shire</t>
  </si>
  <si>
    <t>West Dunbarton-shire</t>
  </si>
  <si>
    <t>Rank</t>
  </si>
  <si>
    <t>Dunrobin Castle (1985)</t>
  </si>
  <si>
    <t>Alness (1973)</t>
  </si>
  <si>
    <t>Duncraig (1971)</t>
  </si>
  <si>
    <t>Muir of Ord (1976)</t>
  </si>
  <si>
    <t>Beauly (2002)</t>
  </si>
  <si>
    <t>Loch Eil Outward Bound * (1985)</t>
  </si>
  <si>
    <t>Falls of Cruachan (1988)</t>
  </si>
  <si>
    <t>Loch Awe (1985)</t>
  </si>
  <si>
    <t>Dyce (1984)</t>
  </si>
  <si>
    <t>Portlethen (1985)</t>
  </si>
  <si>
    <t>Glenrothes with Thornton (1992)</t>
  </si>
  <si>
    <t>Dunfermline Queen Margaret (2000)</t>
  </si>
  <si>
    <t>Dalgety Bay (1998)</t>
  </si>
  <si>
    <t>South Gyle (1985)</t>
  </si>
  <si>
    <t>Musselburgh (1988)</t>
  </si>
  <si>
    <t>Wallyford (1994)</t>
  </si>
  <si>
    <t>Brunstane (2002)</t>
  </si>
  <si>
    <t>Newcraighall (2002)</t>
  </si>
  <si>
    <t>Edinburgh Park (2003)</t>
  </si>
  <si>
    <t>Uphall (1986)</t>
  </si>
  <si>
    <t>Livingston North (1986)</t>
  </si>
  <si>
    <t>Bathgate (1986)</t>
  </si>
  <si>
    <t>Kingsknowe (1971)</t>
  </si>
  <si>
    <t>Wester Hailes (1987)</t>
  </si>
  <si>
    <t>Curriehill (1987)</t>
  </si>
  <si>
    <t>Livingston South (1984)</t>
  </si>
  <si>
    <t>Bridge of Allan (1985)</t>
  </si>
  <si>
    <t>Camelon (1994)</t>
  </si>
  <si>
    <t>Stepps (1989)</t>
  </si>
  <si>
    <t>Greenfaulds (1989)</t>
  </si>
  <si>
    <t>Ashfield (1993)</t>
  </si>
  <si>
    <t>Possilpark &amp; Parkhouse (1993)</t>
  </si>
  <si>
    <t>Gilshochill *  (1993)</t>
  </si>
  <si>
    <t>Summerston (1993)</t>
  </si>
  <si>
    <t>Maryhill (1993)</t>
  </si>
  <si>
    <t>Exhibition Centre * (1979)</t>
  </si>
  <si>
    <t>Anderston (1979)</t>
  </si>
  <si>
    <t>Argyle Street (1979)</t>
  </si>
  <si>
    <t>Bridgeton * (1979)</t>
  </si>
  <si>
    <t>Dalmarnock (1979)</t>
  </si>
  <si>
    <t>Carmyle (1993)</t>
  </si>
  <si>
    <t>Mount Vernon (1993)</t>
  </si>
  <si>
    <t>Baillieston (1993)</t>
  </si>
  <si>
    <t>Bargeddie (1993)</t>
  </si>
  <si>
    <t>Kirkwood (1993)</t>
  </si>
  <si>
    <t>Whifflet (1992)</t>
  </si>
  <si>
    <t>Airbles (1989)</t>
  </si>
  <si>
    <t>Shieldmuir (1990)</t>
  </si>
  <si>
    <t>Drumfrochar (1998)</t>
  </si>
  <si>
    <t>Whinhill (1990)</t>
  </si>
  <si>
    <t>Corkerhill (1990)</t>
  </si>
  <si>
    <t>Mosspark (1990)</t>
  </si>
  <si>
    <t>Crookston (1990)</t>
  </si>
  <si>
    <t>Hawkhead (1991)</t>
  </si>
  <si>
    <t>Paisley Canal (1990)</t>
  </si>
  <si>
    <t>Milliken Park (1989)</t>
  </si>
  <si>
    <t>Howwood (2001)</t>
  </si>
  <si>
    <t>Ardrossan Town (1987)</t>
  </si>
  <si>
    <t>Prestwick Airport (1994)</t>
  </si>
  <si>
    <t>Priesthill &amp; Darnley (1990)</t>
  </si>
  <si>
    <t>Kilmaurs (1984)</t>
  </si>
  <si>
    <t>Auchinleck (1984)</t>
  </si>
  <si>
    <t>New Cumnock (1991)</t>
  </si>
  <si>
    <t>Sanquhar (1994)</t>
  </si>
  <si>
    <t>Gretna Green (1993)</t>
  </si>
  <si>
    <t>Route kilometres operated</t>
  </si>
  <si>
    <t xml:space="preserve"> </t>
  </si>
  <si>
    <t>Aberdeen, City of</t>
  </si>
  <si>
    <t xml:space="preserve">    financial year.  All are owned by Network Rail with the exception of Prestwick Airport. </t>
  </si>
  <si>
    <r>
      <t>2004-05</t>
    </r>
    <r>
      <rPr>
        <b/>
        <vertAlign val="superscript"/>
        <sz val="11"/>
        <rFont val="Arial"/>
        <family val="2"/>
      </rPr>
      <t/>
    </r>
  </si>
  <si>
    <t>05-06</t>
  </si>
  <si>
    <t>2005-06</t>
  </si>
  <si>
    <t xml:space="preserve">East Dunbartonshire </t>
  </si>
  <si>
    <t xml:space="preserve">West Dunbartonshire </t>
  </si>
  <si>
    <t xml:space="preserve">Inverclyde </t>
  </si>
  <si>
    <t xml:space="preserve">    Angus</t>
  </si>
  <si>
    <t>Renfrew-shire</t>
  </si>
  <si>
    <t xml:space="preserve">Edinburgh, City of  </t>
  </si>
  <si>
    <t xml:space="preserve">For long-distance operators, the figures are the percentages of trains which arrive at the final destination within ten minutes of the timetabled </t>
  </si>
  <si>
    <t>time (i.e. are no more than 9 minutes and 59 seconds late)</t>
  </si>
  <si>
    <t>1.  The number of stations open at the end of the financial year 2005-06.  All owned by Network Rail except Prestick Airport (South Ayrshire).</t>
  </si>
  <si>
    <t>SOMETIMES Tables 8.1 and 8.2 are a year behind other tables</t>
  </si>
  <si>
    <t>WHEN THIS HAPPENS, the figures below are used instead</t>
  </si>
  <si>
    <t xml:space="preserve">as specified in David Greeno's e-mails of 17 Nov 05 </t>
  </si>
  <si>
    <t>to refer to "more than one train during a journey "</t>
  </si>
  <si>
    <t>2. Passenger carriages including power cars</t>
  </si>
  <si>
    <t xml:space="preserve">3. These figures are headline revenue figures and include such as items as rental and advertising income. </t>
  </si>
  <si>
    <t>IN SUCH CASES, take care to set the highlighted value correctly</t>
  </si>
  <si>
    <t>Glasgow Central</t>
  </si>
  <si>
    <t>Glasgow Queen Street</t>
  </si>
  <si>
    <t>Paisley Gilmour Street</t>
  </si>
  <si>
    <t>Haymarket</t>
  </si>
  <si>
    <t>Dundee</t>
  </si>
  <si>
    <t>Charing Cross (Glasgow)</t>
  </si>
  <si>
    <t>Partick</t>
  </si>
  <si>
    <t>Ayr</t>
  </si>
  <si>
    <t>Linlithgow</t>
  </si>
  <si>
    <t>Kirkcaldy</t>
  </si>
  <si>
    <t>Inverkeithing</t>
  </si>
  <si>
    <t>Motherwell</t>
  </si>
  <si>
    <t>Falkirk Grahamston</t>
  </si>
  <si>
    <t>Hyndland</t>
  </si>
  <si>
    <t>Airdrie</t>
  </si>
  <si>
    <t>Helensburgh Central</t>
  </si>
  <si>
    <t>Kilwinning</t>
  </si>
  <si>
    <t>Inverness</t>
  </si>
  <si>
    <t>Lenzie</t>
  </si>
  <si>
    <t>Croy</t>
  </si>
  <si>
    <t>Irvine</t>
  </si>
  <si>
    <t>East Kilbride</t>
  </si>
  <si>
    <t>Anniesland</t>
  </si>
  <si>
    <t>Perth</t>
  </si>
  <si>
    <t>Bathgate</t>
  </si>
  <si>
    <t>Mount Florida</t>
  </si>
  <si>
    <t>Milngavie</t>
  </si>
  <si>
    <t>Polmont</t>
  </si>
  <si>
    <t>Livingston North</t>
  </si>
  <si>
    <t>Dumbarton Central</t>
  </si>
  <si>
    <t>Hamilton Central</t>
  </si>
  <si>
    <t>Shettleston</t>
  </si>
  <si>
    <t>Singer</t>
  </si>
  <si>
    <t>Dalmuir</t>
  </si>
  <si>
    <t>Blairhill</t>
  </si>
  <si>
    <t>Westerton</t>
  </si>
  <si>
    <t>Uddingston</t>
  </si>
  <si>
    <t>Falkirk High</t>
  </si>
  <si>
    <t>Troon</t>
  </si>
  <si>
    <t>Bishopbriggs</t>
  </si>
  <si>
    <t>Hamilton West</t>
  </si>
  <si>
    <t>Balloch</t>
  </si>
  <si>
    <t>Cambuslang</t>
  </si>
  <si>
    <t>Barrhead</t>
  </si>
  <si>
    <t>Bellshill</t>
  </si>
  <si>
    <t>Argyle Street</t>
  </si>
  <si>
    <t>Kilmarnock</t>
  </si>
  <si>
    <t>Coatbridge Sunnyside</t>
  </si>
  <si>
    <t>Larbert</t>
  </si>
  <si>
    <t>Rutherglen</t>
  </si>
  <si>
    <t>Greenock West</t>
  </si>
  <si>
    <t>Dunblane</t>
  </si>
  <si>
    <t>Gourock</t>
  </si>
  <si>
    <t>Port Glasgow</t>
  </si>
  <si>
    <t>Largs</t>
  </si>
  <si>
    <t>Stonehaven</t>
  </si>
  <si>
    <t>North Berwick</t>
  </si>
  <si>
    <t>Cathcart</t>
  </si>
  <si>
    <t>Garrowhill</t>
  </si>
  <si>
    <t>Dalmeny</t>
  </si>
  <si>
    <t>Bearsden</t>
  </si>
  <si>
    <t>Hairmyres</t>
  </si>
  <si>
    <t>Edinburgh Park</t>
  </si>
  <si>
    <t>Dumbarton East</t>
  </si>
  <si>
    <t>Bellgrove</t>
  </si>
  <si>
    <t>Blantyre</t>
  </si>
  <si>
    <t>Anderston</t>
  </si>
  <si>
    <t>Merryton (2005)</t>
  </si>
  <si>
    <t>Larkhall (2005)</t>
  </si>
  <si>
    <t>Kelvindale (2005)</t>
  </si>
  <si>
    <t>Gartcosh (2005)</t>
  </si>
  <si>
    <t>2006-07</t>
  </si>
  <si>
    <t xml:space="preserve">2. The figure for passenger stations for e.g. 2005-06 represents the number which were part of the national rail network at the end of the 2005-06 </t>
  </si>
  <si>
    <t>06-07</t>
  </si>
  <si>
    <t>2007-08</t>
  </si>
  <si>
    <t>Source: ORR - Not National Statistics</t>
  </si>
  <si>
    <t>Source: Passenger Focus - Not National Statistics</t>
  </si>
  <si>
    <t>Source: Network Rail - Not National Statistics</t>
  </si>
  <si>
    <t>Source: Strathclyde Partnership for Transport - Not National Statistics</t>
  </si>
  <si>
    <t>Change since                                       1995-96</t>
  </si>
  <si>
    <t xml:space="preserve">    of which:</t>
  </si>
  <si>
    <t xml:space="preserve">    to / from            England and Wales</t>
  </si>
  <si>
    <t xml:space="preserve">                      of which:</t>
  </si>
  <si>
    <t>Clarkston</t>
  </si>
  <si>
    <t>Patterton</t>
  </si>
  <si>
    <t>Crossmyloof</t>
  </si>
  <si>
    <t>Scotstounhill</t>
  </si>
  <si>
    <t>Bridgeton</t>
  </si>
  <si>
    <t>CrossCountry is now operating most of the Virgin CrossCountry franchise routes and some routes from the Central Trains franchise.</t>
  </si>
  <si>
    <t>National Express East Coast has taken over the franchise previously operated by GNER.</t>
  </si>
  <si>
    <r>
      <t xml:space="preserve">CrossCountry </t>
    </r>
    <r>
      <rPr>
        <vertAlign val="superscript"/>
        <sz val="12"/>
        <rFont val="Arial"/>
        <family val="2"/>
      </rPr>
      <t>1, 4</t>
    </r>
  </si>
  <si>
    <t xml:space="preserve">                  </t>
  </si>
  <si>
    <t>percentage of trains arriving on time</t>
  </si>
  <si>
    <r>
      <t xml:space="preserve">Others whose journeys started in Scotland </t>
    </r>
    <r>
      <rPr>
        <b/>
        <i/>
        <vertAlign val="superscript"/>
        <sz val="12"/>
        <rFont val="Arial"/>
        <family val="2"/>
      </rPr>
      <t>2</t>
    </r>
  </si>
  <si>
    <t>4. Adjusted approximately for general inflation using the Retail Prices Index for the relevant year (e.g. 2001 RPI used for 2001-02).</t>
  </si>
  <si>
    <t>For example, Total within 5 minutes gives the percentage which were no more than 4 minutes and 59 seconds late</t>
  </si>
  <si>
    <t>Includes part-cancelled trains (those which failed to reach their final destination but ran at least half their planned mileage)</t>
  </si>
  <si>
    <t>07-08</t>
  </si>
  <si>
    <t>2008-09</t>
  </si>
  <si>
    <r>
      <t xml:space="preserve">20 minutes and over </t>
    </r>
    <r>
      <rPr>
        <vertAlign val="superscript"/>
        <sz val="12"/>
        <rFont val="Arial"/>
        <family val="2"/>
      </rPr>
      <t>2</t>
    </r>
  </si>
  <si>
    <r>
      <t xml:space="preserve">Cancelled </t>
    </r>
    <r>
      <rPr>
        <vertAlign val="superscript"/>
        <sz val="12"/>
        <rFont val="Arial"/>
        <family val="2"/>
      </rPr>
      <t>3</t>
    </r>
  </si>
  <si>
    <r>
      <t>Number of trains due to be run</t>
    </r>
    <r>
      <rPr>
        <vertAlign val="superscript"/>
        <sz val="12"/>
        <rFont val="Arial"/>
        <family val="2"/>
      </rPr>
      <t xml:space="preserve"> 4</t>
    </r>
  </si>
  <si>
    <t>Musselburgh</t>
  </si>
  <si>
    <t>08-09</t>
  </si>
  <si>
    <t>RAIL SERVICES</t>
  </si>
  <si>
    <t>Note: Figures presented here do not use ScotRail's new methodology for estimating zonecard trips. See Table S1 for these.</t>
  </si>
  <si>
    <t>NB:  footnotes to Tables 7.4, 7.5, 7.6 and 7.8 amended 20 Apr 06</t>
  </si>
  <si>
    <t>Table 7.1</t>
  </si>
  <si>
    <t>Table 7.3</t>
  </si>
  <si>
    <r>
      <t xml:space="preserve">Figure 7.1 </t>
    </r>
    <r>
      <rPr>
        <sz val="12"/>
        <rFont val="Arial MT"/>
      </rPr>
      <t xml:space="preserve">  Passenger traffic originating in Scotland, and ScotRail passengers</t>
    </r>
  </si>
  <si>
    <r>
      <t xml:space="preserve">Figure 7.2 </t>
    </r>
    <r>
      <rPr>
        <sz val="12"/>
        <rFont val="Arial MT"/>
      </rPr>
      <t xml:space="preserve">  Freight traffic lifted in Scotland</t>
    </r>
  </si>
  <si>
    <t>Fig 7.1</t>
  </si>
  <si>
    <t>Fig 7.2</t>
  </si>
  <si>
    <t>Table 7.9</t>
  </si>
  <si>
    <t>Table 7.10</t>
  </si>
  <si>
    <t>Table 7.11</t>
  </si>
  <si>
    <t>2009-10</t>
  </si>
  <si>
    <t>09-10</t>
  </si>
  <si>
    <t>Agree</t>
  </si>
  <si>
    <t>No view</t>
  </si>
  <si>
    <t>Disagree</t>
  </si>
  <si>
    <t xml:space="preserve">Sample </t>
  </si>
  <si>
    <t>All</t>
  </si>
  <si>
    <t>neither</t>
  </si>
  <si>
    <t>no</t>
  </si>
  <si>
    <t>… nor</t>
  </si>
  <si>
    <t>opinion</t>
  </si>
  <si>
    <t>(=100%)</t>
  </si>
  <si>
    <t>row percentages</t>
  </si>
  <si>
    <t>Finding out about routes and times is easy</t>
  </si>
  <si>
    <t xml:space="preserve">1. Those who had not used a train service in the past month are not asked these questions about train services. </t>
  </si>
  <si>
    <t>strongly</t>
  </si>
  <si>
    <t>tend to</t>
  </si>
  <si>
    <t>3.  Figures affected by industrial action.</t>
  </si>
  <si>
    <t xml:space="preserve">1.   Through journeys made using tickets whose sales were recorded directly by the rail industry's central ticketing system. </t>
  </si>
  <si>
    <t xml:space="preserve">1. Based on ticket sales from central ticketing system (therefore excludes journeys made using zonecards) </t>
  </si>
  <si>
    <t xml:space="preserve">1.   Based on ticket sales from central ticketing system (therefore excludes journeys made using zonecards) </t>
  </si>
  <si>
    <t>5.  Total passenger figures have not been adjusted to reflect ScotRail's revised methdology and therefore are not comparable with ScotRail passenger figures.</t>
  </si>
  <si>
    <t>2.  Total passenger figures have not been adjusted to reflect ScotRail's revised methdology and are therefore not comparable with ScotRail passenger figures.</t>
  </si>
  <si>
    <t>1.  Figures have not been adjusted to reflect ScotRail's revised methdology and are therefore not comparable with ScotRail passenger figures.</t>
  </si>
  <si>
    <t>Table 7.1 ScotRail passenger services</t>
  </si>
  <si>
    <r>
      <t xml:space="preserve">Table 7.8 </t>
    </r>
    <r>
      <rPr>
        <sz val="14"/>
        <rFont val="Arial"/>
        <family val="2"/>
      </rPr>
      <t xml:space="preserve"> Passenger journeys</t>
    </r>
    <r>
      <rPr>
        <vertAlign val="superscript"/>
        <sz val="14"/>
        <rFont val="Arial"/>
        <family val="2"/>
      </rPr>
      <t xml:space="preserve"> </t>
    </r>
    <r>
      <rPr>
        <sz val="14"/>
        <rFont val="Arial"/>
        <family val="2"/>
      </rPr>
      <t>to or from stations</t>
    </r>
    <r>
      <rPr>
        <vertAlign val="superscript"/>
        <sz val="14"/>
        <rFont val="Arial"/>
        <family val="2"/>
      </rPr>
      <t>1</t>
    </r>
    <r>
      <rPr>
        <sz val="14"/>
        <rFont val="Arial"/>
        <family val="2"/>
      </rPr>
      <t xml:space="preserve">  in Scotland that have opened (or re-opened) since 1970</t>
    </r>
  </si>
  <si>
    <t>2010-11</t>
  </si>
  <si>
    <r>
      <t>569.7</t>
    </r>
    <r>
      <rPr>
        <vertAlign val="superscript"/>
        <sz val="12"/>
        <rFont val="Arial"/>
        <family val="2"/>
      </rPr>
      <t xml:space="preserve"> 2</t>
    </r>
  </si>
  <si>
    <t>2. Prestwick airport includes rail link tickets from 2007-08.</t>
  </si>
  <si>
    <t>Alloa (May 2008)</t>
  </si>
  <si>
    <t>National Express East Coast services were transferrred to East Coast on 13 November 2009</t>
  </si>
  <si>
    <t>10-11</t>
  </si>
  <si>
    <t>1995-96</t>
  </si>
  <si>
    <t>1996-97</t>
  </si>
  <si>
    <t>1997-98</t>
  </si>
  <si>
    <t>1998-99</t>
  </si>
  <si>
    <t>2011-12</t>
  </si>
  <si>
    <t xml:space="preserve">  </t>
  </si>
  <si>
    <t>South West</t>
  </si>
  <si>
    <t>South East</t>
  </si>
  <si>
    <t>Source: Scottish Household Survey</t>
  </si>
  <si>
    <t>Journeys (thousands) by District/Unitary Authority</t>
  </si>
  <si>
    <t>To/From</t>
  </si>
  <si>
    <t>Scotland Total</t>
  </si>
  <si>
    <t>Start/End points (thousands) on journeys within Scotland</t>
  </si>
  <si>
    <t>To/From/Within</t>
  </si>
  <si>
    <t>1. Since 2006-07 there have been improvements in mapping tickets sold with an unknown origin or destination.  These were previously mapped to Scotland other, but due to improved methodology, these have now been mapped to other districts or unitary authorities.</t>
  </si>
  <si>
    <t>One impact of this is journeys have been more accurately been mapped to Glasgow city since 2006-07 so comparisons with earlier years should not be made.  For full methodology notes, please view the ORR documentation, which can be found here: http://www.rail-reg.gov.uk/upload/pdf/odm-summary-1011.pdf</t>
  </si>
  <si>
    <t>2. Since 2006-07 there have been improvements in mapping tickets sold with an unknown origin or destination.  These were previously mapped to Scotland other, but due to improved methodology, these have now been mapped to other districts or unitary authorities.</t>
  </si>
  <si>
    <t>Therefore dividing the figures in the table by two gives the number of journeys either starting or ending in a Local Authority and will match totals published elsewhere in this chapter.</t>
  </si>
  <si>
    <t>Aberdeen City</t>
  </si>
  <si>
    <t>Clackmannan</t>
  </si>
  <si>
    <t>Edinburgh, City Of</t>
  </si>
  <si>
    <t>2012-13</t>
  </si>
  <si>
    <t>11-12</t>
  </si>
  <si>
    <t>12-13</t>
  </si>
  <si>
    <r>
      <t xml:space="preserve">percentage who were satisfied or said good </t>
    </r>
    <r>
      <rPr>
        <i/>
        <vertAlign val="superscript"/>
        <sz val="12"/>
        <rFont val="Arial"/>
        <family val="2"/>
      </rPr>
      <t>1</t>
    </r>
  </si>
  <si>
    <t>1. There is a series break between 2007-08 and 2008-09 due to a change in the methodology. From 2008-09 estimates of PTE travel (zone cards) are included.</t>
  </si>
  <si>
    <t>2.  Figures are lower than those for First ScotRail passenger journeys as changes of train are not taken into account in this series.</t>
  </si>
  <si>
    <t xml:space="preserve">1.  ScotRail introduced a new methodology which better estimates Strathclyde Zonecard journeys from 2009/10. Figures from 2003/04 onwards present the impact of this on </t>
  </si>
  <si>
    <t>been adjusted to reflect this.</t>
  </si>
  <si>
    <t>2.   In this table a journey between two local authorities is only counted once.</t>
  </si>
  <si>
    <t xml:space="preserve">3.  The table does not show the local authority areas which do not contain any stations </t>
  </si>
  <si>
    <t>4.  Total passenger figures have not been adjusted to reflect ScotRail's revised methdology and are therefore not comparable with ScotRail passenger figures.</t>
  </si>
  <si>
    <t>Trains run to timetable</t>
  </si>
  <si>
    <t>Train service is stable and not regularly changing</t>
  </si>
  <si>
    <t>Trains are clean</t>
  </si>
  <si>
    <t>Feel safe/secure on trains during the day</t>
  </si>
  <si>
    <t>It is simple decide what type of ticket I need</t>
  </si>
  <si>
    <t>Easy to change from trains to other forms of transport</t>
  </si>
  <si>
    <t>Train fares are good value</t>
  </si>
  <si>
    <t>Feel safe/secure on trains during the evening</t>
  </si>
  <si>
    <t>http://www.transportscotland.gov.uk/analysis/statistics/publications/scottish-transport-statistics-previous-editions</t>
  </si>
  <si>
    <t>One impact of this is journeys have been more accurately been mapped to Glasgow city since 2006-07 so comparisons with earlier years should not be made.  For full methodology notes, please view the ORR documentation, which can be found here: http://orr.gov.uk/__data/assets/pdf_file/0014/1940/regional-usage-profiles-odm-august-2013.pdf</t>
  </si>
  <si>
    <t>2013-14</t>
  </si>
  <si>
    <t>Conon Bridge (2013)</t>
  </si>
  <si>
    <t>Drumgelloch (1989) !</t>
  </si>
  <si>
    <t>! The station closed on 9 May 2010 and then re-opened on 6 March 2011.</t>
  </si>
  <si>
    <t>13-14</t>
  </si>
  <si>
    <t>Caldercruix (2011)</t>
  </si>
  <si>
    <t>Blackridge (2010)</t>
  </si>
  <si>
    <t>Armadale (2011)</t>
  </si>
  <si>
    <t>Chatelherault (2005)</t>
  </si>
  <si>
    <t>Dumbreck (1990)</t>
  </si>
  <si>
    <t>Laurencekirk (May 2009)</t>
  </si>
  <si>
    <t>Uphall</t>
  </si>
  <si>
    <t>Wishaw</t>
  </si>
  <si>
    <t>Dunbar</t>
  </si>
  <si>
    <t>Rail passenger satisfaction: National Rail Passenger Survey</t>
  </si>
  <si>
    <t>Earlier editions of this publication have not been revised.</t>
  </si>
  <si>
    <r>
      <t>Rail punctuality: Public Performance Measure - for all services</t>
    </r>
    <r>
      <rPr>
        <vertAlign val="superscript"/>
        <sz val="12"/>
        <rFont val="Arial"/>
        <family val="2"/>
      </rPr>
      <t xml:space="preserve"> 6</t>
    </r>
    <r>
      <rPr>
        <sz val="12"/>
        <rFont val="Arial"/>
        <family val="2"/>
      </rPr>
      <t xml:space="preserve">  </t>
    </r>
  </si>
  <si>
    <t>Figures subject to revision on annual basis.</t>
  </si>
  <si>
    <t>2. Journeys for which the destination is one of the stations in the Council area (e.g. Edinburgh includes Brunstane, Curriehill, Dalmeny, etc)</t>
  </si>
  <si>
    <t>Springburn</t>
  </si>
  <si>
    <t>Passenger traffic originating in Scotland: journeys and revenue</t>
  </si>
  <si>
    <t>Rail punctuality: Public Performance Measure - for all services</t>
  </si>
  <si>
    <t>2014-15</t>
  </si>
  <si>
    <t>14-15</t>
  </si>
  <si>
    <r>
      <t xml:space="preserve">Virgin Trains East coast </t>
    </r>
    <r>
      <rPr>
        <vertAlign val="superscript"/>
        <sz val="12"/>
        <rFont val="Arial"/>
        <family val="2"/>
      </rPr>
      <t>7</t>
    </r>
  </si>
  <si>
    <t>From 1 March 2015 Virgin trains took over the East Coast operation.</t>
  </si>
  <si>
    <r>
      <t xml:space="preserve">East Coast </t>
    </r>
    <r>
      <rPr>
        <vertAlign val="superscript"/>
        <sz val="12"/>
        <rFont val="Arial"/>
        <family val="2"/>
      </rPr>
      <t>1, 3, 5, 7</t>
    </r>
  </si>
  <si>
    <t>Trespassers and suicides</t>
  </si>
  <si>
    <t>Contents</t>
  </si>
  <si>
    <t>Figure 7.1</t>
  </si>
  <si>
    <t>Passenger traffic originating in Scotland, and ScotRail passengers</t>
  </si>
  <si>
    <t>Figure 7.2</t>
  </si>
  <si>
    <t>Freight traffic lifted in Scotland</t>
  </si>
  <si>
    <t>ScotRail passenger services</t>
  </si>
  <si>
    <t>Table 7.2</t>
  </si>
  <si>
    <t>Cross-border passenger traffic originating outwith Scotland: journeys and revenue</t>
  </si>
  <si>
    <t>Table 7.4</t>
  </si>
  <si>
    <t>Table 7.5</t>
  </si>
  <si>
    <t>Table 7.6a</t>
  </si>
  <si>
    <t>Cross border rail passenger journeys starting or ending in Scotland</t>
  </si>
  <si>
    <t>Table 7.6b</t>
  </si>
  <si>
    <t>Rail passenger journeys within Scotland</t>
  </si>
  <si>
    <t>Table 7.6c</t>
  </si>
  <si>
    <t>Table 7.7</t>
  </si>
  <si>
    <t>Table 7.8</t>
  </si>
  <si>
    <t>Passenger journeys to or from stations1  in Scotland that have opened (or re-opened) since 1970</t>
  </si>
  <si>
    <t>ScotRail services: arrival times at final destinations</t>
  </si>
  <si>
    <t>Table 7.12</t>
  </si>
  <si>
    <t>Table 7.13</t>
  </si>
  <si>
    <t>Table 7.14</t>
  </si>
  <si>
    <t>Lines open for traffic</t>
  </si>
  <si>
    <t>Table 7.15</t>
  </si>
  <si>
    <t>Number of stations</t>
  </si>
  <si>
    <t>Table 7.16</t>
  </si>
  <si>
    <t>Table 7.17</t>
  </si>
  <si>
    <t>Strathclyde Partnership for Transport - Glasgow Subway</t>
  </si>
  <si>
    <t>Table 7.18</t>
  </si>
  <si>
    <t>Railway accidents, Scotland</t>
  </si>
  <si>
    <t>Table 7.19</t>
  </si>
  <si>
    <t>Table 7.20</t>
  </si>
  <si>
    <t>Striking level crossing gates or barrier</t>
  </si>
  <si>
    <t>Train striking object</t>
  </si>
  <si>
    <t>Train fire</t>
  </si>
  <si>
    <t>Train struck by missile</t>
  </si>
  <si>
    <t>Open door collision</t>
  </si>
  <si>
    <t>Accidents in stations</t>
  </si>
  <si>
    <t>Accidents on trains</t>
  </si>
  <si>
    <t xml:space="preserve">                             - deaths  </t>
  </si>
  <si>
    <t>Source: RSSB -  Not National Statistics</t>
  </si>
  <si>
    <t>1. Figures for this table were previously obtained from ORR. We have now changed the source to the RSSB to improve consistency with other official statistics.</t>
  </si>
  <si>
    <t>The figures in this table will therefore not be comparable with the tables published in previous editions of STS.</t>
  </si>
  <si>
    <t xml:space="preserve">Note: Previous versions of this table for the years 2008-09 to 2012-13 can be found in the STS no 33 Excel datasets here  </t>
  </si>
  <si>
    <t>Carluke</t>
  </si>
  <si>
    <t>Virgins Trains has been renamed Virgin West Coast.</t>
  </si>
  <si>
    <t>Scotrail passengers</t>
  </si>
  <si>
    <t xml:space="preserve">Passenger journeys originating outwith Scotland </t>
  </si>
  <si>
    <t>Table 7.2   Passenger traffic originating in Scotland: journeys and revenue</t>
  </si>
  <si>
    <t>2015-16</t>
  </si>
  <si>
    <t xml:space="preserve">        Other</t>
  </si>
  <si>
    <t>Source Retail Prices Index and Consumer Price Index</t>
  </si>
  <si>
    <t>15-16</t>
  </si>
  <si>
    <r>
      <t xml:space="preserve">GNER </t>
    </r>
    <r>
      <rPr>
        <vertAlign val="superscript"/>
        <sz val="12"/>
        <rFont val="Arial"/>
        <family val="2"/>
      </rPr>
      <t xml:space="preserve">1 </t>
    </r>
  </si>
  <si>
    <r>
      <t xml:space="preserve">ScotRail (First) </t>
    </r>
    <r>
      <rPr>
        <vertAlign val="superscript"/>
        <sz val="12"/>
        <rFont val="Arial"/>
        <family val="2"/>
      </rPr>
      <t>2, 9</t>
    </r>
  </si>
  <si>
    <r>
      <t xml:space="preserve">ScotRail (Abellio) </t>
    </r>
    <r>
      <rPr>
        <vertAlign val="superscript"/>
        <sz val="12"/>
        <rFont val="Arial"/>
        <family val="2"/>
      </rPr>
      <t>2, 9</t>
    </r>
  </si>
  <si>
    <r>
      <t xml:space="preserve">Virgin CrossCountry </t>
    </r>
    <r>
      <rPr>
        <vertAlign val="superscript"/>
        <sz val="12"/>
        <rFont val="Arial"/>
        <family val="2"/>
      </rPr>
      <t>1</t>
    </r>
  </si>
  <si>
    <r>
      <t xml:space="preserve">Virgin Train West Coast </t>
    </r>
    <r>
      <rPr>
        <vertAlign val="superscript"/>
        <sz val="12"/>
        <rFont val="Arial"/>
        <family val="2"/>
      </rPr>
      <t>1, 8</t>
    </r>
  </si>
  <si>
    <r>
      <t xml:space="preserve">Caledonian Sleeper </t>
    </r>
    <r>
      <rPr>
        <vertAlign val="superscript"/>
        <sz val="12"/>
        <rFont val="Arial"/>
        <family val="2"/>
      </rPr>
      <t>1, 9</t>
    </r>
  </si>
  <si>
    <r>
      <t xml:space="preserve">GB long-distance operators </t>
    </r>
    <r>
      <rPr>
        <vertAlign val="superscript"/>
        <sz val="12"/>
        <rFont val="Arial"/>
        <family val="2"/>
      </rPr>
      <t>1</t>
    </r>
  </si>
  <si>
    <r>
      <t xml:space="preserve">GB regional operators </t>
    </r>
    <r>
      <rPr>
        <vertAlign val="superscript"/>
        <sz val="12"/>
        <rFont val="Arial"/>
        <family val="2"/>
      </rPr>
      <t>2</t>
    </r>
  </si>
  <si>
    <t xml:space="preserve">Having been part of the ScotRail franchise until 2014-15, Caledonian Sleeper began operating as a separate franchise in 2015-16. Abellio took over the ScotRail franchise from </t>
  </si>
  <si>
    <t>First at the start of 2015-16.</t>
  </si>
  <si>
    <t>Note: Figures in this table have now been combined with table 7.2</t>
  </si>
  <si>
    <t>The figures in this table will therefore not be comparable with the tables published in editions of STS prior to number 34.</t>
  </si>
  <si>
    <t>2. Minor revisions have been made to figures in previous years.</t>
  </si>
  <si>
    <t>1. Figures for this table prior to edition 34 of STS were obtained from ORR. We have now changed the source to the RSSB to improve consistency with other official statistics.</t>
  </si>
  <si>
    <t xml:space="preserve">3.  Scheduled train kilometres are calculated by the Office of Rail and Road using the published winter and summer timetables. They do not take account of subsequent changes </t>
  </si>
  <si>
    <t>Source: Office of Rail and Road.  National Rail Statistics, Chapter 7 - Rail Useage.</t>
  </si>
  <si>
    <t>Drumgelloch</t>
  </si>
  <si>
    <t>Pollokshields East</t>
  </si>
  <si>
    <t>Eskbank (Sept 2015)</t>
  </si>
  <si>
    <t>Galashiels (Sept 2015)</t>
  </si>
  <si>
    <t>Gorebridge (Sept 2015)</t>
  </si>
  <si>
    <t>Shawfair (Sept 2015)</t>
  </si>
  <si>
    <t>Stow (Sept 2015)</t>
  </si>
  <si>
    <t>Tweedbank (Sept 2015)</t>
  </si>
  <si>
    <t>Newtongrange (Sept 2015)</t>
  </si>
  <si>
    <t>4. Abellio took over the ScotRail franchise from First on 01/04/2015. Since April 2015 Caledonian Sleeper details have now been excluded from the figures.</t>
  </si>
  <si>
    <t>2016-17</t>
  </si>
  <si>
    <t>16-17</t>
  </si>
  <si>
    <t>Passenger journeys using national rail tickets to, from or within Scotland</t>
  </si>
  <si>
    <t xml:space="preserve">Rail passenger journeys wholly within Scotland, using national rail tickets by local authority areas 2, 3 of origin and destination </t>
  </si>
  <si>
    <t>Passenger journeys to and from the main stations in Scotland</t>
  </si>
  <si>
    <t>Number of passenger stations by local authority</t>
  </si>
  <si>
    <t>Railway fatalities by local authority1 and category</t>
  </si>
  <si>
    <t xml:space="preserve">Adults (16+) - views on train services of those who used them in the past month </t>
  </si>
  <si>
    <t>Source: Office of Rail and Road - Not National Statistics</t>
  </si>
  <si>
    <t>Edinburgh Gateway (Dec 2016)</t>
  </si>
  <si>
    <t>Tweedbank</t>
  </si>
  <si>
    <t>Muirend</t>
  </si>
  <si>
    <t xml:space="preserve">7. Figures for 2016-17 not available at time of publication due to a recalculation requirement. </t>
  </si>
  <si>
    <t>8. Subway services were suspended between 2-Jul-16 and 9-Aug-16 (inclusive) for planned essential engineering works.  No Subway services operated during this period.</t>
  </si>
  <si>
    <t>9. Figures from 2012-13 onwards refer only to frontline operational staff.</t>
  </si>
  <si>
    <t xml:space="preserve">6. Strathclyde Partnership for Transport has discovered an error in the way loaded train kilometres were calculated. The figures have been revised for previous years. </t>
  </si>
  <si>
    <t>..</t>
  </si>
  <si>
    <t>1. Strathclyde Partnership for Transport took over the roles and functions of the Strathclyde Passenger Transport Authority and Executive from 1 April 2006.</t>
  </si>
  <si>
    <t xml:space="preserve">5. These figures are passenger ticket receipts as described at paragraphs 7.9 and 7.10 in the notes and definitions for rail services. </t>
  </si>
  <si>
    <t>2017-18</t>
  </si>
  <si>
    <t>17-18</t>
  </si>
  <si>
    <r>
      <t xml:space="preserve">Ease of getting on/off </t>
    </r>
    <r>
      <rPr>
        <vertAlign val="superscript"/>
        <sz val="12"/>
        <rFont val="Arial"/>
        <family val="2"/>
      </rPr>
      <t>3</t>
    </r>
  </si>
  <si>
    <r>
      <t xml:space="preserve">Amount of seats / standing space </t>
    </r>
    <r>
      <rPr>
        <vertAlign val="superscript"/>
        <sz val="12"/>
        <rFont val="Arial"/>
        <family val="2"/>
      </rPr>
      <t>4</t>
    </r>
  </si>
  <si>
    <r>
      <t xml:space="preserve">Train Cleanliness </t>
    </r>
    <r>
      <rPr>
        <vertAlign val="superscript"/>
        <sz val="12"/>
        <rFont val="Arial"/>
        <family val="2"/>
      </rPr>
      <t>5</t>
    </r>
  </si>
  <si>
    <r>
      <t xml:space="preserve">Comfort of seats </t>
    </r>
    <r>
      <rPr>
        <vertAlign val="superscript"/>
        <sz val="12"/>
        <rFont val="Arial"/>
        <family val="2"/>
      </rPr>
      <t>6</t>
    </r>
  </si>
  <si>
    <t>2. Figures have not been adjusted to reflect ScotRail's revised methdology and are therefore not comparable with ScotRail passenger figures.</t>
  </si>
  <si>
    <t xml:space="preserve">3.  Stations associated with a group station can show large year-to-year variations in usage figures, which reflect changes in ticket encoding </t>
  </si>
  <si>
    <t xml:space="preserve">     rather than actual difference in passengers' journeys. For such tickets, journeys are allocated to the main station of those in the group. </t>
  </si>
  <si>
    <t>4    For example, a return journey from Kirkcaldy to Edinburgh would be counted twice against Kirkcaldy (since the passenger used Kirkcaldy station</t>
  </si>
  <si>
    <t xml:space="preserve">     twice - once when departing on the outward journey and once when arriving on completion of the return journey), and twice against Edinburgh.</t>
  </si>
  <si>
    <t>Pollokshaws East</t>
  </si>
  <si>
    <t>Dalmarnock</t>
  </si>
  <si>
    <t xml:space="preserve">10.Work on the new system has highlighted some issues with old SMIS. One example is animals struck by trains, in which previous reporting included events </t>
  </si>
  <si>
    <t xml:space="preserve">     such as deer strikes that were not specifically required by RIDDOR when there was no damage to the train. This historical data has been corrected to</t>
  </si>
  <si>
    <t xml:space="preserve">     include only those events that were RIDDOR reportable.</t>
  </si>
  <si>
    <t>Crossing User</t>
  </si>
  <si>
    <t>Member of Public</t>
  </si>
  <si>
    <r>
      <t xml:space="preserve">Table 7.8 (Continued) </t>
    </r>
    <r>
      <rPr>
        <sz val="14"/>
        <rFont val="Arial"/>
        <family val="2"/>
      </rPr>
      <t xml:space="preserve"> Passenger journeys</t>
    </r>
    <r>
      <rPr>
        <vertAlign val="superscript"/>
        <sz val="14"/>
        <rFont val="Arial"/>
        <family val="2"/>
      </rPr>
      <t xml:space="preserve"> </t>
    </r>
    <r>
      <rPr>
        <sz val="14"/>
        <rFont val="Arial"/>
        <family val="2"/>
      </rPr>
      <t>to or from stations</t>
    </r>
    <r>
      <rPr>
        <vertAlign val="superscript"/>
        <sz val="14"/>
        <rFont val="Arial"/>
        <family val="2"/>
      </rPr>
      <t>1</t>
    </r>
    <r>
      <rPr>
        <sz val="14"/>
        <rFont val="Arial"/>
        <family val="2"/>
      </rPr>
      <t xml:space="preserve">  in Scotland that have opened (or re-opened) since 1970</t>
    </r>
  </si>
  <si>
    <t>previously  reported data to provide a more meaningful year - on - year comparison. Note that this has no impact on actual journeys undertaken. Passenger kms have also</t>
  </si>
  <si>
    <t>Dumfries and Galloway</t>
  </si>
  <si>
    <t>Perth and Kinross</t>
  </si>
  <si>
    <t xml:space="preserve">Dumfries and Galloway </t>
  </si>
  <si>
    <r>
      <t xml:space="preserve">Table 7.6c      Rail passenger journeys wholly within Scotland, using national rail tickets </t>
    </r>
    <r>
      <rPr>
        <b/>
        <vertAlign val="superscript"/>
        <sz val="12"/>
        <rFont val="Arial MT"/>
      </rPr>
      <t>1</t>
    </r>
    <r>
      <rPr>
        <b/>
        <sz val="12"/>
        <rFont val="Arial MT"/>
      </rPr>
      <t xml:space="preserve"> ,  </t>
    </r>
  </si>
  <si>
    <t>1.  Figures estimate the total number of people arriving or departing from the main stations in Scotland.</t>
  </si>
  <si>
    <t xml:space="preserve"> *   This is the current name - the station had a different name when it was opened (or re-opened).</t>
  </si>
  <si>
    <t xml:space="preserve"> *   This is the current name - the station had a different name when it was opened (or re-opened). </t>
  </si>
  <si>
    <r>
      <t xml:space="preserve">ScotRail services: arrival times at final destinations </t>
    </r>
    <r>
      <rPr>
        <vertAlign val="superscript"/>
        <sz val="12"/>
        <rFont val="Arial"/>
        <family val="2"/>
      </rPr>
      <t>1</t>
    </r>
  </si>
  <si>
    <t>Factor now called 'Level of crowding' (from spring 2017).</t>
  </si>
  <si>
    <t>Factor now called 'Cleanliness of the Inside of the Train' (from 2017).</t>
  </si>
  <si>
    <t>Factor now called 'Comfort of the seats' (from 2017).</t>
  </si>
  <si>
    <t>3. Potentially high risk train accidents- reportable under RIDDOR (ASPR, Chapter 7, Page 102).</t>
  </si>
  <si>
    <t>4. Train collisions with other trains only.</t>
  </si>
  <si>
    <t>5. Train derailments (ASPR, Chapter 7, Page 108).</t>
  </si>
  <si>
    <t>6. Riddor reportable Train accidents not classified as PHRTA (ASPR, Chapter 7, Page 114).</t>
  </si>
  <si>
    <t xml:space="preserve">7. This includes all accidental fatalities. </t>
  </si>
  <si>
    <t>8. This includes all major and minor injuries (excludes Shock/trauma).</t>
  </si>
  <si>
    <t>9. Injuries incurred on railway infrastructure outside of trains/ stations e.g. running line, YDS sites.</t>
  </si>
  <si>
    <r>
      <t>2018-19</t>
    </r>
    <r>
      <rPr>
        <b/>
        <sz val="10"/>
        <rFont val="Arial"/>
        <family val="2"/>
      </rPr>
      <t/>
    </r>
  </si>
  <si>
    <t>18-19</t>
  </si>
  <si>
    <t>2018-19</t>
  </si>
  <si>
    <r>
      <t>London North Eastern Railway</t>
    </r>
    <r>
      <rPr>
        <vertAlign val="superscript"/>
        <sz val="12"/>
        <rFont val="Arial"/>
        <family val="2"/>
      </rPr>
      <t>10</t>
    </r>
  </si>
  <si>
    <t>London North Eastern Railway took over the East Coast Franchise on 24 June 2018</t>
  </si>
  <si>
    <t>From Spring 2017 this factor is no longer in the survey. Note: There is a new factor 'Step or gap between the train and the platform' -</t>
  </si>
  <si>
    <t>Linear routes</t>
  </si>
  <si>
    <t>Total rail length(including sidings etc)</t>
  </si>
  <si>
    <t xml:space="preserve">ELR segments within electrified routes. It is believed that this is the most accurate data source to use and will provide better consistency and level of detail to network </t>
  </si>
  <si>
    <t>capability reporting  in the coming years. There may however be discrepancies compared with previous reports due to a combination of historically over-reporting</t>
  </si>
  <si>
    <t xml:space="preserve">network capability (by inclusion of depots and sidings), and as a result of using a new model for reporting, which although considered to be a more accurate account of </t>
  </si>
  <si>
    <t>network capability, is still known to include minor inaccuracies. The INM database will be subject to ongoing review and refinement throughout CP6 to address these issues</t>
  </si>
  <si>
    <t>and improve on accuracy of reporting in future years.</t>
  </si>
  <si>
    <t>1.  In determining network capability, a new approach has been taken, based on using the infrastructure network model (INM), using the summation of</t>
  </si>
  <si>
    <t>Exhibition Centre (Glasgow)</t>
  </si>
  <si>
    <t>Johnstone (Renfrewshire)</t>
  </si>
  <si>
    <t>High Street (Glasgow)</t>
  </si>
  <si>
    <t>Queens Park (Glasgow)</t>
  </si>
  <si>
    <t>Bishopton (Renfrewshire)</t>
  </si>
  <si>
    <t>Newton (Lanark)</t>
  </si>
  <si>
    <t>Dunfermline Town</t>
  </si>
  <si>
    <t>Leuchars (For St. Andrews)</t>
  </si>
  <si>
    <t>Paisley Canal</t>
  </si>
  <si>
    <t>Alexandra Parade</t>
  </si>
  <si>
    <t>Neilston</t>
  </si>
  <si>
    <t>Dumfries</t>
  </si>
  <si>
    <t>11. One buffer stop collision took place in 2018 and was not classed as a PHRTA as no immediate permanent or temporary repair to the train was needed, and</t>
  </si>
  <si>
    <t xml:space="preserve">      no damage was sustained by the cab window glass.</t>
  </si>
  <si>
    <t>19-20</t>
  </si>
  <si>
    <t>2019-20</t>
  </si>
  <si>
    <t>% change 2018-19 on 2017-18</t>
  </si>
  <si>
    <r>
      <t xml:space="preserve">Table 7.7   Passenger journeys to and from the main stations in Scotland: 2019-20 </t>
    </r>
    <r>
      <rPr>
        <b/>
        <vertAlign val="superscript"/>
        <sz val="12"/>
        <rFont val="Arial"/>
        <family val="2"/>
      </rPr>
      <t>1, 2, 3, 4</t>
    </r>
  </si>
  <si>
    <t>Robroyston (Dec 2019)</t>
  </si>
  <si>
    <t>(e.g. cancellations and emergency timetables etc).  From 2013-14 figures are for actual train kilometres.</t>
  </si>
  <si>
    <r>
      <t xml:space="preserve">Avanti West Coast </t>
    </r>
    <r>
      <rPr>
        <vertAlign val="superscript"/>
        <sz val="12"/>
        <rFont val="Arial MT"/>
      </rPr>
      <t>1, 11</t>
    </r>
  </si>
  <si>
    <t>Avanti West Coast took over the West Coast Franchise on 8 December 2019</t>
  </si>
  <si>
    <t>2.0 </t>
  </si>
  <si>
    <t> 612</t>
  </si>
  <si>
    <r>
      <t xml:space="preserve">                      by local authority areas </t>
    </r>
    <r>
      <rPr>
        <b/>
        <vertAlign val="superscript"/>
        <sz val="12"/>
        <rFont val="Arial MT"/>
      </rPr>
      <t>2, 3</t>
    </r>
    <r>
      <rPr>
        <b/>
        <sz val="12"/>
        <rFont val="Arial MT"/>
      </rPr>
      <t xml:space="preserve"> of origin and destination, 2018-19 </t>
    </r>
    <r>
      <rPr>
        <b/>
        <vertAlign val="superscript"/>
        <sz val="12"/>
        <rFont val="Arial MT"/>
      </rPr>
      <t>4</t>
    </r>
    <r>
      <rPr>
        <b/>
        <sz val="12"/>
        <rFont val="Arial MT"/>
      </rPr>
      <t xml:space="preserve"> </t>
    </r>
  </si>
  <si>
    <t>The difference from 100 includes both those who were dissatisfied or said poor  and (e.g.) those who were neither satisfied nor dissatisfied.</t>
  </si>
  <si>
    <t xml:space="preserve"> in 2019 for ScotRail satisfaction was 66% (66% also for the ‘Others whose journey started in Scotland). But results not at all comparable with the original factor.</t>
  </si>
  <si>
    <t xml:space="preserve">Distances travelled by passengers  to Aberdeen, Edinburgh and Glasgow </t>
  </si>
  <si>
    <t>1819_1</t>
  </si>
  <si>
    <t>1819_2</t>
  </si>
  <si>
    <t>1819_3</t>
  </si>
  <si>
    <t>1819_4</t>
  </si>
  <si>
    <t>1819_5</t>
  </si>
  <si>
    <t>1819_6</t>
  </si>
  <si>
    <t>1819_7</t>
  </si>
  <si>
    <t>1819_8</t>
  </si>
  <si>
    <t>1819_9</t>
  </si>
  <si>
    <t>1819_10</t>
  </si>
  <si>
    <t>1819_11</t>
  </si>
  <si>
    <t>1819_12</t>
  </si>
  <si>
    <t>1819_13</t>
  </si>
  <si>
    <t>1920_1</t>
  </si>
  <si>
    <t>1920_2</t>
  </si>
  <si>
    <t>1920_3</t>
  </si>
  <si>
    <t>1920_4</t>
  </si>
  <si>
    <t>1920_5</t>
  </si>
  <si>
    <t>1920_6</t>
  </si>
  <si>
    <t>1920_7</t>
  </si>
  <si>
    <t>1920_8</t>
  </si>
  <si>
    <t>1920_9</t>
  </si>
  <si>
    <t>1920_10</t>
  </si>
  <si>
    <t>1920_11</t>
  </si>
  <si>
    <t>1920_12</t>
  </si>
  <si>
    <t>1920_13</t>
  </si>
  <si>
    <t>Construction Materials</t>
  </si>
  <si>
    <t>Domestic Automotive</t>
  </si>
  <si>
    <t>Industrial Minerals</t>
  </si>
  <si>
    <t>Metals</t>
  </si>
  <si>
    <t>Other</t>
  </si>
  <si>
    <t>Petroleum Product</t>
  </si>
  <si>
    <t>2018/19</t>
  </si>
  <si>
    <t>2019/20</t>
  </si>
  <si>
    <t xml:space="preserve">The maritime intermodal traffic referred to is the deep sea traffic moved by train by Freightliner between Coatbridge and major English ports (Felixstowe, </t>
  </si>
  <si>
    <t xml:space="preserve">Southampton and London Gateway).  It is then transferred to ship for import/export.  To give you a flavour, the goods moved include </t>
  </si>
  <si>
    <t>20%-25% of Scotland’s exports move through Coatbridge (although this figure would need to be confirmed for up to date accuracy).</t>
  </si>
  <si>
    <t xml:space="preserve">1.  Intermodal is goods that can be moved in containers using more than one method of transport.  </t>
  </si>
  <si>
    <t>whisky (and other major branded spirits), seafood, luxury textiles, oats and seed potatoes.  Fairly recent figures show that around</t>
  </si>
  <si>
    <t xml:space="preserve">                    Thousand tonnes</t>
  </si>
  <si>
    <t>Product moved (full journey)</t>
  </si>
  <si>
    <t>Product moved (Scotland mileage only)</t>
  </si>
  <si>
    <t>Freight traffic moved within and from Scotland by commodity</t>
  </si>
  <si>
    <t>2. This question will be asked in alternate years from 2019.</t>
  </si>
  <si>
    <t>No longer updated</t>
  </si>
  <si>
    <t>Alloa</t>
  </si>
  <si>
    <t>2. The station closed on 9 December 2018.</t>
  </si>
  <si>
    <r>
      <t xml:space="preserve">IBM (1978) </t>
    </r>
    <r>
      <rPr>
        <vertAlign val="superscript"/>
        <sz val="12"/>
        <rFont val="Arial"/>
        <family val="2"/>
      </rPr>
      <t>2</t>
    </r>
  </si>
  <si>
    <t>Conversion factor</t>
  </si>
  <si>
    <t xml:space="preserve">Thousand net tonne kilometres </t>
  </si>
  <si>
    <t xml:space="preserve">Thousand net tonne miles </t>
  </si>
  <si>
    <t>Note: Table 7.13 is no longer being upated and has been replaced by the new table 7.12 above.</t>
  </si>
  <si>
    <r>
      <t>2002-03</t>
    </r>
    <r>
      <rPr>
        <b/>
        <vertAlign val="superscript"/>
        <sz val="12"/>
        <color theme="1"/>
        <rFont val="Arial"/>
        <family val="2"/>
      </rPr>
      <t>2</t>
    </r>
  </si>
  <si>
    <r>
      <t xml:space="preserve">2015-16 </t>
    </r>
    <r>
      <rPr>
        <b/>
        <vertAlign val="superscript"/>
        <sz val="12"/>
        <color theme="1"/>
        <rFont val="Arial"/>
        <family val="2"/>
      </rPr>
      <t>4</t>
    </r>
  </si>
  <si>
    <r>
      <t xml:space="preserve">2016-17 </t>
    </r>
    <r>
      <rPr>
        <b/>
        <vertAlign val="superscript"/>
        <sz val="12"/>
        <color theme="1"/>
        <rFont val="Arial"/>
        <family val="2"/>
      </rPr>
      <t>4</t>
    </r>
  </si>
  <si>
    <r>
      <t xml:space="preserve">Passenger journeys </t>
    </r>
    <r>
      <rPr>
        <vertAlign val="superscript"/>
        <sz val="12"/>
        <color theme="1"/>
        <rFont val="Arial"/>
        <family val="2"/>
      </rPr>
      <t>1</t>
    </r>
  </si>
  <si>
    <r>
      <t xml:space="preserve">Scheduled train kilometres </t>
    </r>
    <r>
      <rPr>
        <vertAlign val="superscript"/>
        <sz val="12"/>
        <color theme="1"/>
        <rFont val="Arial"/>
        <family val="2"/>
      </rPr>
      <t xml:space="preserve">3 </t>
    </r>
  </si>
  <si>
    <r>
      <t>2001-02</t>
    </r>
    <r>
      <rPr>
        <b/>
        <vertAlign val="superscript"/>
        <sz val="12"/>
        <color theme="1"/>
        <rFont val="Arial"/>
        <family val="2"/>
      </rPr>
      <t>3</t>
    </r>
  </si>
  <si>
    <r>
      <t>2002-03</t>
    </r>
    <r>
      <rPr>
        <b/>
        <vertAlign val="superscript"/>
        <sz val="12"/>
        <color theme="1"/>
        <rFont val="Arial"/>
        <family val="2"/>
      </rPr>
      <t>3</t>
    </r>
  </si>
  <si>
    <r>
      <t xml:space="preserve">Internal (journeys wholly within Scotland) </t>
    </r>
    <r>
      <rPr>
        <b/>
        <vertAlign val="superscript"/>
        <sz val="12"/>
        <color theme="1"/>
        <rFont val="Arial"/>
        <family val="2"/>
      </rPr>
      <t>1,2</t>
    </r>
  </si>
  <si>
    <r>
      <t xml:space="preserve">Cross-border originating in Scotland </t>
    </r>
    <r>
      <rPr>
        <b/>
        <vertAlign val="superscript"/>
        <sz val="12"/>
        <color theme="1"/>
        <rFont val="Arial"/>
        <family val="2"/>
      </rPr>
      <t>1,2</t>
    </r>
  </si>
  <si>
    <r>
      <t xml:space="preserve">Total passenger traffic originating in Scotland </t>
    </r>
    <r>
      <rPr>
        <b/>
        <vertAlign val="superscript"/>
        <sz val="12"/>
        <color theme="1"/>
        <rFont val="Arial"/>
        <family val="2"/>
      </rPr>
      <t>1,2</t>
    </r>
  </si>
  <si>
    <r>
      <t>Total</t>
    </r>
    <r>
      <rPr>
        <b/>
        <vertAlign val="superscript"/>
        <sz val="12"/>
        <color theme="1"/>
        <rFont val="Arial"/>
        <family val="2"/>
      </rPr>
      <t>5</t>
    </r>
  </si>
  <si>
    <r>
      <t xml:space="preserve">Internal journeys </t>
    </r>
    <r>
      <rPr>
        <vertAlign val="superscript"/>
        <sz val="12"/>
        <color theme="1"/>
        <rFont val="Arial"/>
        <family val="2"/>
      </rPr>
      <t>1,2</t>
    </r>
  </si>
  <si>
    <r>
      <t xml:space="preserve">Cross-border journeys </t>
    </r>
    <r>
      <rPr>
        <b/>
        <sz val="12"/>
        <color theme="1"/>
        <rFont val="Arial"/>
        <family val="2"/>
      </rPr>
      <t>originating in</t>
    </r>
    <r>
      <rPr>
        <sz val="12"/>
        <color theme="1"/>
        <rFont val="Arial"/>
        <family val="2"/>
      </rPr>
      <t xml:space="preserve"> Scotland</t>
    </r>
  </si>
  <si>
    <r>
      <t>Total at constant prices</t>
    </r>
    <r>
      <rPr>
        <vertAlign val="superscript"/>
        <sz val="12"/>
        <color theme="1"/>
        <rFont val="Arial"/>
        <family val="2"/>
      </rPr>
      <t>4</t>
    </r>
  </si>
  <si>
    <r>
      <t xml:space="preserve">Cross-border journeys </t>
    </r>
    <r>
      <rPr>
        <b/>
        <sz val="12"/>
        <color theme="1"/>
        <rFont val="Arial"/>
        <family val="2"/>
      </rPr>
      <t>originating outwith</t>
    </r>
    <r>
      <rPr>
        <sz val="12"/>
        <color theme="1"/>
        <rFont val="Arial"/>
        <family val="2"/>
      </rPr>
      <t xml:space="preserve"> Scotland</t>
    </r>
  </si>
  <si>
    <r>
      <t xml:space="preserve">At constant prices </t>
    </r>
    <r>
      <rPr>
        <vertAlign val="superscript"/>
        <sz val="12"/>
        <color theme="1"/>
        <rFont val="Arial"/>
        <family val="2"/>
      </rPr>
      <t>4</t>
    </r>
  </si>
  <si>
    <r>
      <t xml:space="preserve">4.  Adjusted </t>
    </r>
    <r>
      <rPr>
        <i/>
        <sz val="10"/>
        <color theme="1"/>
        <rFont val="Arial"/>
        <family val="2"/>
      </rPr>
      <t>approximately</t>
    </r>
    <r>
      <rPr>
        <sz val="10"/>
        <color theme="1"/>
        <rFont val="Arial"/>
        <family val="2"/>
      </rPr>
      <t xml:space="preserve"> for general inflation using the Retail Prices index for the relevant calendar year (e.g. 2001 RPI used for 2001-02). </t>
    </r>
  </si>
  <si>
    <r>
      <t xml:space="preserve">Ease of getting on/off </t>
    </r>
    <r>
      <rPr>
        <vertAlign val="superscript"/>
        <sz val="12"/>
        <color theme="1"/>
        <rFont val="Arial"/>
        <family val="2"/>
      </rPr>
      <t>3</t>
    </r>
  </si>
  <si>
    <r>
      <t xml:space="preserve">Table 7.3  Cross-border passenger traffic originating outwith Scotland: journeys and revenue  </t>
    </r>
    <r>
      <rPr>
        <b/>
        <vertAlign val="superscript"/>
        <sz val="12"/>
        <color theme="1"/>
        <rFont val="Arial"/>
        <family val="2"/>
      </rPr>
      <t xml:space="preserve">1 </t>
    </r>
  </si>
  <si>
    <r>
      <t xml:space="preserve">Table 7.4 Passenger journeys using national rail tickets </t>
    </r>
    <r>
      <rPr>
        <b/>
        <vertAlign val="superscript"/>
        <sz val="12"/>
        <color theme="1"/>
        <rFont val="Arial"/>
        <family val="2"/>
      </rPr>
      <t>1</t>
    </r>
    <r>
      <rPr>
        <b/>
        <sz val="12"/>
        <color theme="1"/>
        <rFont val="Arial"/>
        <family val="2"/>
      </rPr>
      <t xml:space="preserve"> to, from or within Scotland, 2018-19</t>
    </r>
  </si>
  <si>
    <r>
      <t>All such passenger journeys to, from or within Scotland</t>
    </r>
    <r>
      <rPr>
        <vertAlign val="superscript"/>
        <sz val="12"/>
        <color theme="1"/>
        <rFont val="Arial"/>
        <family val="2"/>
      </rPr>
      <t>2</t>
    </r>
  </si>
  <si>
    <r>
      <t xml:space="preserve">    within                Scotland</t>
    </r>
    <r>
      <rPr>
        <vertAlign val="superscript"/>
        <sz val="12"/>
        <color theme="1"/>
        <rFont val="Arial"/>
        <family val="2"/>
      </rPr>
      <t>2</t>
    </r>
  </si>
  <si>
    <r>
      <t>Table 7.5 Distances travelled by passengers</t>
    </r>
    <r>
      <rPr>
        <b/>
        <vertAlign val="superscript"/>
        <sz val="12"/>
        <color theme="1"/>
        <rFont val="Arial"/>
        <family val="2"/>
      </rPr>
      <t>1</t>
    </r>
    <r>
      <rPr>
        <b/>
        <sz val="12"/>
        <color theme="1"/>
        <rFont val="Arial"/>
        <family val="2"/>
      </rPr>
      <t xml:space="preserve">   to Aberdeen, Edinburgh and Glasgow </t>
    </r>
    <r>
      <rPr>
        <b/>
        <vertAlign val="superscript"/>
        <sz val="12"/>
        <color theme="1"/>
        <rFont val="Arial"/>
        <family val="2"/>
      </rPr>
      <t>2</t>
    </r>
    <r>
      <rPr>
        <b/>
        <sz val="12"/>
        <color theme="1"/>
        <rFont val="Arial"/>
        <family val="2"/>
      </rPr>
      <t xml:space="preserve">         2018-19</t>
    </r>
  </si>
  <si>
    <r>
      <t>Table 7.6a Cross border rail passenger journeys starting or ending in Scotland</t>
    </r>
    <r>
      <rPr>
        <b/>
        <vertAlign val="superscript"/>
        <sz val="14"/>
        <color theme="1"/>
        <rFont val="Arial"/>
        <family val="2"/>
      </rPr>
      <t>1</t>
    </r>
  </si>
  <si>
    <r>
      <t xml:space="preserve">Glasgow City </t>
    </r>
    <r>
      <rPr>
        <vertAlign val="superscript"/>
        <sz val="12"/>
        <color theme="1"/>
        <rFont val="Arial"/>
        <family val="2"/>
      </rPr>
      <t>1</t>
    </r>
  </si>
  <si>
    <r>
      <t>Scotland Other</t>
    </r>
    <r>
      <rPr>
        <vertAlign val="superscript"/>
        <sz val="12"/>
        <color theme="1"/>
        <rFont val="Arial"/>
        <family val="2"/>
      </rPr>
      <t>1</t>
    </r>
  </si>
  <si>
    <r>
      <t>Table 7.6b Rail passenger journeys within Scotland</t>
    </r>
    <r>
      <rPr>
        <b/>
        <vertAlign val="superscript"/>
        <sz val="14"/>
        <color theme="1"/>
        <rFont val="Arial"/>
        <family val="2"/>
      </rPr>
      <t>1,2</t>
    </r>
  </si>
  <si>
    <r>
      <t xml:space="preserve">1. </t>
    </r>
    <r>
      <rPr>
        <b/>
        <sz val="12"/>
        <color theme="1"/>
        <rFont val="Arial"/>
        <family val="2"/>
      </rPr>
      <t xml:space="preserve">Note </t>
    </r>
    <r>
      <rPr>
        <sz val="12"/>
        <color theme="1"/>
        <rFont val="Arial"/>
        <family val="2"/>
      </rPr>
      <t>that this table shows start and end points of journeys so a journey starting in Aberdeen City and ending in Aberdeenshire would count once against each local authority.  A journey starting and ending in Angus would count twice against the local authority.</t>
    </r>
  </si>
  <si>
    <r>
      <t xml:space="preserve">Table 7.12  </t>
    </r>
    <r>
      <rPr>
        <sz val="12"/>
        <color theme="1"/>
        <rFont val="Arial"/>
        <family val="2"/>
      </rPr>
      <t>Freight traffic moved within and from Scotland by commodity</t>
    </r>
  </si>
  <si>
    <t xml:space="preserve">Product lifted </t>
  </si>
  <si>
    <r>
      <t xml:space="preserve">Intermodal </t>
    </r>
    <r>
      <rPr>
        <vertAlign val="superscript"/>
        <sz val="10"/>
        <color theme="1"/>
        <rFont val="Arial"/>
        <family val="2"/>
      </rPr>
      <t>1</t>
    </r>
  </si>
  <si>
    <r>
      <t xml:space="preserve">Table 7.14 </t>
    </r>
    <r>
      <rPr>
        <sz val="12"/>
        <color theme="1"/>
        <rFont val="Arial"/>
        <family val="2"/>
      </rPr>
      <t xml:space="preserve">  Lines open for traffic</t>
    </r>
    <r>
      <rPr>
        <vertAlign val="superscript"/>
        <sz val="12"/>
        <color theme="1"/>
        <rFont val="Arial"/>
        <family val="2"/>
      </rPr>
      <t xml:space="preserve"> 1</t>
    </r>
  </si>
  <si>
    <r>
      <t xml:space="preserve">Table 7.15 </t>
    </r>
    <r>
      <rPr>
        <sz val="12"/>
        <color theme="1"/>
        <rFont val="Arial"/>
        <family val="2"/>
      </rPr>
      <t xml:space="preserve"> Number of stations</t>
    </r>
    <r>
      <rPr>
        <vertAlign val="superscript"/>
        <sz val="12"/>
        <color theme="1"/>
        <rFont val="Arial"/>
        <family val="2"/>
      </rPr>
      <t>1,2</t>
    </r>
  </si>
  <si>
    <r>
      <t>Table 7.16</t>
    </r>
    <r>
      <rPr>
        <sz val="12"/>
        <color theme="1"/>
        <rFont val="Arial"/>
        <family val="2"/>
      </rPr>
      <t xml:space="preserve"> Number of passenger stations by local authority, 2018-19 </t>
    </r>
    <r>
      <rPr>
        <vertAlign val="superscript"/>
        <sz val="12"/>
        <color theme="1"/>
        <rFont val="Arial"/>
        <family val="2"/>
      </rPr>
      <t>1</t>
    </r>
  </si>
  <si>
    <r>
      <t>Table 7.17</t>
    </r>
    <r>
      <rPr>
        <sz val="12"/>
        <color theme="1"/>
        <rFont val="Arial"/>
        <family val="2"/>
      </rPr>
      <t xml:space="preserve"> Strathclyde Partnership for Transport - Glasgow Subway </t>
    </r>
    <r>
      <rPr>
        <vertAlign val="superscript"/>
        <sz val="12"/>
        <color theme="1"/>
        <rFont val="Arial"/>
        <family val="2"/>
      </rPr>
      <t>1</t>
    </r>
  </si>
  <si>
    <r>
      <t>2016-17</t>
    </r>
    <r>
      <rPr>
        <b/>
        <vertAlign val="superscript"/>
        <sz val="12"/>
        <color theme="1"/>
        <rFont val="Arial"/>
        <family val="2"/>
      </rPr>
      <t xml:space="preserve"> 8</t>
    </r>
  </si>
  <si>
    <r>
      <t>Vehicles</t>
    </r>
    <r>
      <rPr>
        <vertAlign val="superscript"/>
        <sz val="12"/>
        <color theme="1"/>
        <rFont val="Arial"/>
        <family val="2"/>
      </rPr>
      <t>2</t>
    </r>
  </si>
  <si>
    <r>
      <t>Loaded train kilometres</t>
    </r>
    <r>
      <rPr>
        <vertAlign val="superscript"/>
        <sz val="12"/>
        <color theme="1"/>
        <rFont val="Arial"/>
        <family val="2"/>
      </rPr>
      <t xml:space="preserve"> 6, 7</t>
    </r>
  </si>
  <si>
    <r>
      <t xml:space="preserve">Revenue </t>
    </r>
    <r>
      <rPr>
        <vertAlign val="superscript"/>
        <sz val="12"/>
        <color theme="1"/>
        <rFont val="Arial"/>
        <family val="2"/>
      </rPr>
      <t xml:space="preserve">3 </t>
    </r>
  </si>
  <si>
    <r>
      <t xml:space="preserve">Revenue at constant prices </t>
    </r>
    <r>
      <rPr>
        <vertAlign val="superscript"/>
        <sz val="12"/>
        <color theme="1"/>
        <rFont val="Arial"/>
        <family val="2"/>
      </rPr>
      <t xml:space="preserve">4 </t>
    </r>
  </si>
  <si>
    <r>
      <t xml:space="preserve">Passenger receipts </t>
    </r>
    <r>
      <rPr>
        <vertAlign val="superscript"/>
        <sz val="12"/>
        <color theme="1"/>
        <rFont val="Arial"/>
        <family val="2"/>
      </rPr>
      <t xml:space="preserve">5 </t>
    </r>
  </si>
  <si>
    <r>
      <t xml:space="preserve">Pass. rec. at constant prices </t>
    </r>
    <r>
      <rPr>
        <vertAlign val="superscript"/>
        <sz val="12"/>
        <color theme="1"/>
        <rFont val="Arial"/>
        <family val="2"/>
      </rPr>
      <t xml:space="preserve">4 </t>
    </r>
  </si>
  <si>
    <r>
      <t xml:space="preserve">Operational staff </t>
    </r>
    <r>
      <rPr>
        <vertAlign val="superscript"/>
        <sz val="12"/>
        <color theme="1"/>
        <rFont val="Arial"/>
        <family val="2"/>
      </rPr>
      <t>9</t>
    </r>
  </si>
  <si>
    <r>
      <rPr>
        <b/>
        <sz val="12"/>
        <color theme="1"/>
        <rFont val="Arial MT"/>
      </rPr>
      <t>Table 7.18</t>
    </r>
    <r>
      <rPr>
        <sz val="12"/>
        <color theme="1"/>
        <rFont val="Arial MT"/>
      </rPr>
      <t xml:space="preserve">  Railway accidents, Scotland </t>
    </r>
    <r>
      <rPr>
        <vertAlign val="superscript"/>
        <sz val="12"/>
        <color theme="1"/>
        <rFont val="Arial MT"/>
      </rPr>
      <t>1, 2</t>
    </r>
  </si>
  <si>
    <r>
      <t xml:space="preserve">PHRTA </t>
    </r>
    <r>
      <rPr>
        <vertAlign val="superscript"/>
        <sz val="12"/>
        <color theme="1"/>
        <rFont val="Arial MT"/>
      </rPr>
      <t>3</t>
    </r>
  </si>
  <si>
    <r>
      <t xml:space="preserve">Train collision </t>
    </r>
    <r>
      <rPr>
        <vertAlign val="superscript"/>
        <sz val="12"/>
        <color theme="1"/>
        <rFont val="Arial MT"/>
      </rPr>
      <t>4</t>
    </r>
    <r>
      <rPr>
        <sz val="12"/>
        <color theme="1"/>
        <rFont val="Arial MT"/>
      </rPr>
      <t xml:space="preserve"> </t>
    </r>
  </si>
  <si>
    <r>
      <t xml:space="preserve">Derailments </t>
    </r>
    <r>
      <rPr>
        <vertAlign val="superscript"/>
        <sz val="12"/>
        <color theme="1"/>
        <rFont val="Arial MT"/>
      </rPr>
      <t>5</t>
    </r>
  </si>
  <si>
    <r>
      <t xml:space="preserve">Non- PHRTA </t>
    </r>
    <r>
      <rPr>
        <vertAlign val="superscript"/>
        <sz val="12"/>
        <color theme="1"/>
        <rFont val="Arial MT"/>
      </rPr>
      <t>6</t>
    </r>
  </si>
  <si>
    <r>
      <t xml:space="preserve">Train striking animal </t>
    </r>
    <r>
      <rPr>
        <vertAlign val="superscript"/>
        <sz val="12"/>
        <color theme="1"/>
        <rFont val="Arial MT"/>
      </rPr>
      <t>10</t>
    </r>
  </si>
  <si>
    <r>
      <t xml:space="preserve">Bufferstop collision </t>
    </r>
    <r>
      <rPr>
        <vertAlign val="superscript"/>
        <sz val="12"/>
        <color theme="1"/>
        <rFont val="Arial MT"/>
      </rPr>
      <t>11</t>
    </r>
  </si>
  <si>
    <r>
      <t xml:space="preserve">Train accidents       - deaths </t>
    </r>
    <r>
      <rPr>
        <vertAlign val="superscript"/>
        <sz val="12"/>
        <color theme="1"/>
        <rFont val="Arial MT"/>
      </rPr>
      <t>7</t>
    </r>
  </si>
  <si>
    <r>
      <t xml:space="preserve">                             - injuries </t>
    </r>
    <r>
      <rPr>
        <vertAlign val="superscript"/>
        <sz val="12"/>
        <color theme="1"/>
        <rFont val="Arial MT"/>
      </rPr>
      <t>8</t>
    </r>
  </si>
  <si>
    <r>
      <t xml:space="preserve">                             - deaths </t>
    </r>
    <r>
      <rPr>
        <vertAlign val="superscript"/>
        <sz val="12"/>
        <color theme="1"/>
        <rFont val="Arial MT"/>
      </rPr>
      <t>7</t>
    </r>
  </si>
  <si>
    <r>
      <t xml:space="preserve">Accidents outside of trains and stations (not including suicides and or tresspass) </t>
    </r>
    <r>
      <rPr>
        <vertAlign val="superscript"/>
        <sz val="12"/>
        <color theme="1"/>
        <rFont val="Arial MT"/>
      </rPr>
      <t>9</t>
    </r>
  </si>
  <si>
    <t>Annual Safety Performance Report (ASPR) - https://www.rssb.co.uk/safety-and-health/monitoring-safety/safety-performance-reports</t>
  </si>
  <si>
    <r>
      <rPr>
        <b/>
        <sz val="12"/>
        <color theme="1"/>
        <rFont val="Arial MT"/>
      </rPr>
      <t>Table 7.19</t>
    </r>
    <r>
      <rPr>
        <sz val="12"/>
        <color theme="1"/>
        <rFont val="Arial MT"/>
      </rPr>
      <t xml:space="preserve">  Railway fatalities by local authority and category, 2019 </t>
    </r>
    <r>
      <rPr>
        <vertAlign val="superscript"/>
        <sz val="12"/>
        <color theme="1"/>
        <rFont val="Arial MT"/>
      </rPr>
      <t>1</t>
    </r>
  </si>
  <si>
    <r>
      <t xml:space="preserve">Table 7.20  </t>
    </r>
    <r>
      <rPr>
        <sz val="12"/>
        <color theme="1"/>
        <rFont val="Arial"/>
        <family val="2"/>
      </rPr>
      <t xml:space="preserve">Adults (16+) - views on train services of those who used them in the past month: 2019 </t>
    </r>
    <r>
      <rPr>
        <vertAlign val="superscript"/>
        <sz val="12"/>
        <color theme="1"/>
        <rFont val="Arial"/>
        <family val="2"/>
      </rPr>
      <t>1 2</t>
    </r>
  </si>
  <si>
    <r>
      <t>size</t>
    </r>
    <r>
      <rPr>
        <i/>
        <vertAlign val="superscript"/>
        <sz val="12"/>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</si>
</sst>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0_-;\-* #,##0_-;_-* &quot;-&quot;_-;_-@_-"/>
    <numFmt numFmtId="43" formatCode="_-* #,##0.00_-;\-* #,##0.00_-;_-* &quot;-&quot;??_-;_-@_-"/>
    <numFmt numFmtId="164" formatCode="0.0_)"/>
    <numFmt numFmtId="165" formatCode="General_)"/>
    <numFmt numFmtId="166" formatCode="#,##0.0"/>
    <numFmt numFmtId="167" formatCode="0.0"/>
    <numFmt numFmtId="168" formatCode="#,##0_ ;\-#,##0\ "/>
    <numFmt numFmtId="169" formatCode="0.0%"/>
    <numFmt numFmtId="170" formatCode="_-* #,##0_-;\-* #,##0_-;_-* &quot;-&quot;??_-;_-@_-"/>
    <numFmt numFmtId="171" formatCode="_-* #,##0.0_-;\-* #,##0.0_-;_-* &quot;-&quot;?_-;_-@_-"/>
    <numFmt numFmtId="172" formatCode="#,###,"/>
  </numFmts>
  <fonts count="142">
    <font>
      <sz val="12"/>
      <name val="Arial MT"/>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name val="Arial MT"/>
    </font>
    <font>
      <sz val="10"/>
      <name val="Arial MT"/>
    </font>
    <font>
      <sz val="10"/>
      <name val="Arial"/>
      <family val="2"/>
    </font>
    <font>
      <b/>
      <sz val="10"/>
      <name val="Arial"/>
      <family val="2"/>
    </font>
    <font>
      <sz val="12"/>
      <name val="Arial MT"/>
    </font>
    <font>
      <sz val="12"/>
      <name val="Arial"/>
      <family val="2"/>
    </font>
    <font>
      <i/>
      <sz val="10"/>
      <name val="Arial"/>
      <family val="2"/>
    </font>
    <font>
      <sz val="12"/>
      <name val="Arial MT"/>
    </font>
    <font>
      <vertAlign val="superscript"/>
      <sz val="12"/>
      <name val="Arial"/>
      <family val="2"/>
    </font>
    <font>
      <b/>
      <sz val="14"/>
      <name val="Arial MT"/>
    </font>
    <font>
      <sz val="6"/>
      <color indexed="10"/>
      <name val="Arial MT"/>
    </font>
    <font>
      <sz val="14"/>
      <name val="Arial"/>
      <family val="2"/>
    </font>
    <font>
      <b/>
      <sz val="14"/>
      <name val="Arial"/>
      <family val="2"/>
    </font>
    <font>
      <b/>
      <vertAlign val="superscript"/>
      <sz val="11"/>
      <name val="Arial"/>
      <family val="2"/>
    </font>
    <font>
      <b/>
      <sz val="12"/>
      <name val="Arial"/>
      <family val="2"/>
    </font>
    <font>
      <sz val="10"/>
      <color indexed="17"/>
      <name val="Arial"/>
      <family val="2"/>
    </font>
    <font>
      <sz val="12"/>
      <color indexed="12"/>
      <name val="Arial MT"/>
    </font>
    <font>
      <b/>
      <sz val="12"/>
      <name val="Arial MT"/>
    </font>
    <font>
      <sz val="12"/>
      <name val="Arial MT"/>
    </font>
    <font>
      <b/>
      <sz val="10"/>
      <color indexed="10"/>
      <name val="Arial MT"/>
    </font>
    <font>
      <i/>
      <sz val="12"/>
      <name val="Arial"/>
      <family val="2"/>
    </font>
    <font>
      <b/>
      <sz val="12"/>
      <color indexed="12"/>
      <name val="Arial MT"/>
    </font>
    <font>
      <b/>
      <u/>
      <sz val="10"/>
      <name val="Arial"/>
      <family val="2"/>
    </font>
    <font>
      <sz val="12"/>
      <name val="Arial"/>
      <family val="2"/>
    </font>
    <font>
      <i/>
      <sz val="12"/>
      <name val="Arial"/>
      <family val="2"/>
    </font>
    <font>
      <b/>
      <vertAlign val="superscript"/>
      <sz val="12"/>
      <name val="Arial"/>
      <family val="2"/>
    </font>
    <font>
      <sz val="8"/>
      <name val="Arial MT"/>
    </font>
    <font>
      <i/>
      <vertAlign val="superscript"/>
      <sz val="12"/>
      <name val="Arial"/>
      <family val="2"/>
    </font>
    <font>
      <u/>
      <sz val="9.85"/>
      <color indexed="12"/>
      <name val="Arial MT"/>
    </font>
    <font>
      <sz val="12"/>
      <color indexed="48"/>
      <name val="Arial MT"/>
    </font>
    <font>
      <vertAlign val="superscript"/>
      <sz val="14"/>
      <name val="Arial"/>
      <family val="2"/>
    </font>
    <font>
      <b/>
      <u/>
      <sz val="12"/>
      <name val="Arial"/>
      <family val="2"/>
    </font>
    <font>
      <b/>
      <i/>
      <sz val="12"/>
      <name val="Arial"/>
      <family val="2"/>
    </font>
    <font>
      <sz val="12"/>
      <name val="Arial MT"/>
    </font>
    <font>
      <b/>
      <i/>
      <vertAlign val="superscript"/>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12"/>
      <name val="Arial MT"/>
    </font>
    <font>
      <i/>
      <sz val="12"/>
      <name val="Arial MT"/>
    </font>
    <font>
      <u/>
      <sz val="12"/>
      <color indexed="12"/>
      <name val="Arial MT"/>
    </font>
    <font>
      <b/>
      <sz val="18"/>
      <name val="Arial"/>
      <family val="2"/>
    </font>
    <font>
      <b/>
      <sz val="16"/>
      <name val="Arial MT"/>
    </font>
    <font>
      <vertAlign val="superscript"/>
      <sz val="12"/>
      <name val="Arial MT"/>
    </font>
    <font>
      <sz val="12"/>
      <color indexed="8"/>
      <name val="Arial mt"/>
    </font>
    <font>
      <b/>
      <sz val="12"/>
      <color indexed="8"/>
      <name val="Arial MT"/>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1"/>
      <color rgb="FFFA7D00"/>
      <name val="Calibri"/>
      <family val="2"/>
      <scheme val="minor"/>
    </font>
    <font>
      <b/>
      <sz val="10"/>
      <color rgb="FFFA7D00"/>
      <name val="Arial"/>
      <family val="2"/>
    </font>
    <font>
      <b/>
      <sz val="11"/>
      <color theme="0"/>
      <name val="Calibri"/>
      <family val="2"/>
      <scheme val="minor"/>
    </font>
    <font>
      <b/>
      <sz val="10"/>
      <color theme="0"/>
      <name val="Arial"/>
      <family val="2"/>
    </font>
    <font>
      <i/>
      <sz val="11"/>
      <color rgb="FF7F7F7F"/>
      <name val="Calibri"/>
      <family val="2"/>
      <scheme val="minor"/>
    </font>
    <font>
      <i/>
      <sz val="10"/>
      <color rgb="FF7F7F7F"/>
      <name val="Arial"/>
      <family val="2"/>
    </font>
    <font>
      <u/>
      <sz val="10"/>
      <color rgb="FF800080"/>
      <name val="Arial"/>
      <family val="2"/>
    </font>
    <font>
      <sz val="11"/>
      <color rgb="FF006100"/>
      <name val="Calibri"/>
      <family val="2"/>
      <scheme val="minor"/>
    </font>
    <font>
      <sz val="10"/>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0"/>
      <color rgb="FF0000FF"/>
      <name val="Arial"/>
      <family val="2"/>
    </font>
    <font>
      <sz val="11"/>
      <color rgb="FF3F3F76"/>
      <name val="Calibri"/>
      <family val="2"/>
      <scheme val="minor"/>
    </font>
    <font>
      <sz val="10"/>
      <color rgb="FF3F3F76"/>
      <name val="Arial"/>
      <family val="2"/>
    </font>
    <font>
      <sz val="11"/>
      <color rgb="FFFA7D00"/>
      <name val="Calibri"/>
      <family val="2"/>
      <scheme val="minor"/>
    </font>
    <font>
      <sz val="10"/>
      <color rgb="FFFA7D00"/>
      <name val="Arial"/>
      <family val="2"/>
    </font>
    <font>
      <sz val="11"/>
      <color rgb="FF9C6500"/>
      <name val="Calibri"/>
      <family val="2"/>
      <scheme val="minor"/>
    </font>
    <font>
      <sz val="10"/>
      <color rgb="FF9C6500"/>
      <name val="Arial"/>
      <family val="2"/>
    </font>
    <font>
      <b/>
      <sz val="11"/>
      <color rgb="FF3F3F3F"/>
      <name val="Calibri"/>
      <family val="2"/>
      <scheme val="minor"/>
    </font>
    <font>
      <b/>
      <sz val="10"/>
      <color rgb="FF3F3F3F"/>
      <name val="Arial"/>
      <family val="2"/>
    </font>
    <font>
      <b/>
      <sz val="18"/>
      <color theme="3"/>
      <name val="Cambria"/>
      <family val="2"/>
      <scheme val="major"/>
    </font>
    <font>
      <b/>
      <sz val="11"/>
      <color theme="1"/>
      <name val="Calibri"/>
      <family val="2"/>
      <scheme val="minor"/>
    </font>
    <font>
      <b/>
      <sz val="10"/>
      <color theme="1"/>
      <name val="Arial"/>
      <family val="2"/>
    </font>
    <font>
      <sz val="11"/>
      <color rgb="FFFF0000"/>
      <name val="Calibri"/>
      <family val="2"/>
      <scheme val="minor"/>
    </font>
    <font>
      <sz val="10"/>
      <color rgb="FFFF0000"/>
      <name val="Arial"/>
      <family val="2"/>
    </font>
    <font>
      <sz val="12"/>
      <color rgb="FFFF0000"/>
      <name val="Arial MT"/>
    </font>
    <font>
      <sz val="11"/>
      <color indexed="8"/>
      <name val="Calibri"/>
      <family val="2"/>
      <scheme val="minor"/>
    </font>
    <font>
      <sz val="10"/>
      <color theme="1"/>
      <name val="Calibri"/>
      <family val="2"/>
      <scheme val="minor"/>
    </font>
    <font>
      <i/>
      <sz val="10"/>
      <color theme="1"/>
      <name val="Arial"/>
      <family val="2"/>
    </font>
    <font>
      <b/>
      <sz val="11"/>
      <color theme="1"/>
      <name val="Arial"/>
      <family val="2"/>
    </font>
    <font>
      <sz val="11"/>
      <color theme="1"/>
      <name val="Arial"/>
      <family val="2"/>
    </font>
    <font>
      <b/>
      <sz val="12"/>
      <color theme="1"/>
      <name val="Arial"/>
      <family val="2"/>
    </font>
    <font>
      <sz val="12"/>
      <color theme="1"/>
      <name val="Arial MT"/>
    </font>
    <font>
      <b/>
      <sz val="12"/>
      <color theme="1"/>
      <name val="Arial MT"/>
    </font>
    <font>
      <b/>
      <vertAlign val="superscript"/>
      <sz val="12"/>
      <color theme="1"/>
      <name val="Arial"/>
      <family val="2"/>
    </font>
    <font>
      <sz val="10"/>
      <color theme="1"/>
      <name val="Arial MT"/>
    </font>
    <font>
      <i/>
      <sz val="12"/>
      <color theme="1"/>
      <name val="Arial"/>
      <family val="2"/>
    </font>
    <font>
      <sz val="12"/>
      <color theme="1"/>
      <name val="Arial"/>
      <family val="2"/>
    </font>
    <font>
      <vertAlign val="superscript"/>
      <sz val="12"/>
      <color theme="1"/>
      <name val="Arial"/>
      <family val="2"/>
    </font>
    <font>
      <sz val="11"/>
      <color theme="1"/>
      <name val="Calibri"/>
      <family val="2"/>
    </font>
    <font>
      <sz val="9.5"/>
      <color theme="1"/>
      <name val="Arial"/>
      <family val="2"/>
    </font>
    <font>
      <b/>
      <i/>
      <sz val="12"/>
      <color theme="1"/>
      <name val="Arial"/>
      <family val="2"/>
    </font>
    <font>
      <b/>
      <u/>
      <sz val="12"/>
      <color theme="1"/>
      <name val="Arial"/>
      <family val="2"/>
    </font>
    <font>
      <b/>
      <sz val="13"/>
      <color theme="1"/>
      <name val="Arial MT"/>
    </font>
    <font>
      <i/>
      <sz val="11"/>
      <color theme="1"/>
      <name val="Calibri"/>
      <family val="2"/>
    </font>
    <font>
      <sz val="10"/>
      <color theme="1"/>
      <name val="Calibri"/>
      <family val="2"/>
    </font>
    <font>
      <sz val="14"/>
      <color theme="1"/>
      <name val="Arial"/>
      <family val="2"/>
    </font>
    <font>
      <sz val="14"/>
      <color theme="1"/>
      <name val="Arial MT"/>
    </font>
    <font>
      <b/>
      <sz val="14"/>
      <color theme="1"/>
      <name val="Arial"/>
      <family val="2"/>
    </font>
    <font>
      <b/>
      <sz val="14"/>
      <color theme="1"/>
      <name val="Arial MT"/>
    </font>
    <font>
      <b/>
      <vertAlign val="superscript"/>
      <sz val="14"/>
      <color theme="1"/>
      <name val="Arial"/>
      <family val="2"/>
    </font>
    <font>
      <sz val="12"/>
      <color theme="1"/>
      <name val="Calibri"/>
      <family val="2"/>
    </font>
    <font>
      <b/>
      <sz val="18"/>
      <color theme="1"/>
      <name val="Arial"/>
      <family val="2"/>
    </font>
    <font>
      <b/>
      <sz val="10"/>
      <color theme="1"/>
      <name val="Calibri"/>
      <family val="2"/>
    </font>
    <font>
      <u/>
      <sz val="10"/>
      <color theme="1"/>
      <name val="Calibri"/>
      <family val="2"/>
    </font>
    <font>
      <vertAlign val="superscript"/>
      <sz val="10"/>
      <color theme="1"/>
      <name val="Arial"/>
      <family val="2"/>
    </font>
    <font>
      <sz val="8"/>
      <color theme="1"/>
      <name val="Arial"/>
      <family val="2"/>
    </font>
    <font>
      <sz val="8"/>
      <color theme="1"/>
      <name val="Arial MT"/>
    </font>
    <font>
      <sz val="9"/>
      <color theme="1"/>
      <name val="Arial"/>
      <family val="2"/>
    </font>
    <font>
      <i/>
      <sz val="10"/>
      <color theme="1"/>
      <name val="Arial MT"/>
    </font>
    <font>
      <vertAlign val="superscript"/>
      <sz val="12"/>
      <color theme="1"/>
      <name val="Arial MT"/>
    </font>
    <font>
      <i/>
      <vertAlign val="superscript"/>
      <sz val="12"/>
      <color theme="1"/>
      <name val="Arial"/>
      <family val="2"/>
    </font>
    <font>
      <i/>
      <sz val="11"/>
      <color theme="1"/>
      <name val="Arial"/>
      <family val="2"/>
    </font>
    <font>
      <sz val="10.5"/>
      <color theme="1"/>
      <name val="Arial"/>
      <family val="2"/>
    </font>
    <font>
      <sz val="10.5"/>
      <color theme="1"/>
      <name val="Arial MT"/>
    </font>
  </fonts>
  <fills count="57">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08">
    <xf numFmtId="165" fontId="0" fillId="0" borderId="0"/>
    <xf numFmtId="0" fontId="5" fillId="0" borderId="0"/>
    <xf numFmtId="0" fontId="41" fillId="2" borderId="0" applyNumberFormat="0" applyBorder="0" applyAlignment="0" applyProtection="0"/>
    <xf numFmtId="0" fontId="67" fillId="25" borderId="0" applyNumberFormat="0" applyBorder="0" applyAlignment="0" applyProtection="0"/>
    <xf numFmtId="0" fontId="67" fillId="25" borderId="0" applyNumberFormat="0" applyBorder="0" applyAlignment="0" applyProtection="0"/>
    <xf numFmtId="0" fontId="68" fillId="25" borderId="0" applyNumberFormat="0" applyBorder="0" applyAlignment="0" applyProtection="0"/>
    <xf numFmtId="0" fontId="41" fillId="2" borderId="0" applyNumberFormat="0" applyBorder="0" applyAlignment="0" applyProtection="0"/>
    <xf numFmtId="0" fontId="41" fillId="4"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68" fillId="26" borderId="0" applyNumberFormat="0" applyBorder="0" applyAlignment="0" applyProtection="0"/>
    <xf numFmtId="0" fontId="41" fillId="4" borderId="0" applyNumberFormat="0" applyBorder="0" applyAlignment="0" applyProtection="0"/>
    <xf numFmtId="0" fontId="41" fillId="6"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68" fillId="27" borderId="0" applyNumberFormat="0" applyBorder="0" applyAlignment="0" applyProtection="0"/>
    <xf numFmtId="0" fontId="41" fillId="6" borderId="0" applyNumberFormat="0" applyBorder="0" applyAlignment="0" applyProtection="0"/>
    <xf numFmtId="0" fontId="41" fillId="8" borderId="0" applyNumberFormat="0" applyBorder="0" applyAlignment="0" applyProtection="0"/>
    <xf numFmtId="0" fontId="67" fillId="28" borderId="0" applyNumberFormat="0" applyBorder="0" applyAlignment="0" applyProtection="0"/>
    <xf numFmtId="0" fontId="67" fillId="28" borderId="0" applyNumberFormat="0" applyBorder="0" applyAlignment="0" applyProtection="0"/>
    <xf numFmtId="0" fontId="68" fillId="28" borderId="0" applyNumberFormat="0" applyBorder="0" applyAlignment="0" applyProtection="0"/>
    <xf numFmtId="0" fontId="41" fillId="8" borderId="0" applyNumberFormat="0" applyBorder="0" applyAlignment="0" applyProtection="0"/>
    <xf numFmtId="0" fontId="41" fillId="10" borderId="0" applyNumberFormat="0" applyBorder="0" applyAlignment="0" applyProtection="0"/>
    <xf numFmtId="0" fontId="67" fillId="29" borderId="0" applyNumberFormat="0" applyBorder="0" applyAlignment="0" applyProtection="0"/>
    <xf numFmtId="0" fontId="67" fillId="29" borderId="0" applyNumberFormat="0" applyBorder="0" applyAlignment="0" applyProtection="0"/>
    <xf numFmtId="0" fontId="68" fillId="29" borderId="0" applyNumberFormat="0" applyBorder="0" applyAlignment="0" applyProtection="0"/>
    <xf numFmtId="0" fontId="41" fillId="10" borderId="0" applyNumberFormat="0" applyBorder="0" applyAlignment="0" applyProtection="0"/>
    <xf numFmtId="0" fontId="41" fillId="9" borderId="0" applyNumberFormat="0" applyBorder="0" applyAlignment="0" applyProtection="0"/>
    <xf numFmtId="0" fontId="67" fillId="30" borderId="0" applyNumberFormat="0" applyBorder="0" applyAlignment="0" applyProtection="0"/>
    <xf numFmtId="0" fontId="67" fillId="30" borderId="0" applyNumberFormat="0" applyBorder="0" applyAlignment="0" applyProtection="0"/>
    <xf numFmtId="0" fontId="68" fillId="30" borderId="0" applyNumberFormat="0" applyBorder="0" applyAlignment="0" applyProtection="0"/>
    <xf numFmtId="0" fontId="41" fillId="9" borderId="0" applyNumberFormat="0" applyBorder="0" applyAlignment="0" applyProtection="0"/>
    <xf numFmtId="0" fontId="41" fillId="3" borderId="0" applyNumberFormat="0" applyBorder="0" applyAlignment="0" applyProtection="0"/>
    <xf numFmtId="0" fontId="67" fillId="31" borderId="0" applyNumberFormat="0" applyBorder="0" applyAlignment="0" applyProtection="0"/>
    <xf numFmtId="0" fontId="67" fillId="31" borderId="0" applyNumberFormat="0" applyBorder="0" applyAlignment="0" applyProtection="0"/>
    <xf numFmtId="0" fontId="68" fillId="31" borderId="0" applyNumberFormat="0" applyBorder="0" applyAlignment="0" applyProtection="0"/>
    <xf numFmtId="0" fontId="41" fillId="3" borderId="0" applyNumberFormat="0" applyBorder="0" applyAlignment="0" applyProtection="0"/>
    <xf numFmtId="0" fontId="41" fillId="5" borderId="0" applyNumberFormat="0" applyBorder="0" applyAlignment="0" applyProtection="0"/>
    <xf numFmtId="0" fontId="67" fillId="32" borderId="0" applyNumberFormat="0" applyBorder="0" applyAlignment="0" applyProtection="0"/>
    <xf numFmtId="0" fontId="67" fillId="32" borderId="0" applyNumberFormat="0" applyBorder="0" applyAlignment="0" applyProtection="0"/>
    <xf numFmtId="0" fontId="68" fillId="32" borderId="0" applyNumberFormat="0" applyBorder="0" applyAlignment="0" applyProtection="0"/>
    <xf numFmtId="0" fontId="41" fillId="5" borderId="0" applyNumberFormat="0" applyBorder="0" applyAlignment="0" applyProtection="0"/>
    <xf numFmtId="0" fontId="41" fillId="11" borderId="0" applyNumberFormat="0" applyBorder="0" applyAlignment="0" applyProtection="0"/>
    <xf numFmtId="0" fontId="67" fillId="33" borderId="0" applyNumberFormat="0" applyBorder="0" applyAlignment="0" applyProtection="0"/>
    <xf numFmtId="0" fontId="67" fillId="33" borderId="0" applyNumberFormat="0" applyBorder="0" applyAlignment="0" applyProtection="0"/>
    <xf numFmtId="0" fontId="68" fillId="33" borderId="0" applyNumberFormat="0" applyBorder="0" applyAlignment="0" applyProtection="0"/>
    <xf numFmtId="0" fontId="41" fillId="11" borderId="0" applyNumberFormat="0" applyBorder="0" applyAlignment="0" applyProtection="0"/>
    <xf numFmtId="0" fontId="41" fillId="8" borderId="0" applyNumberFormat="0" applyBorder="0" applyAlignment="0" applyProtection="0"/>
    <xf numFmtId="0" fontId="67" fillId="34" borderId="0" applyNumberFormat="0" applyBorder="0" applyAlignment="0" applyProtection="0"/>
    <xf numFmtId="0" fontId="67" fillId="34" borderId="0" applyNumberFormat="0" applyBorder="0" applyAlignment="0" applyProtection="0"/>
    <xf numFmtId="0" fontId="68" fillId="34" borderId="0" applyNumberFormat="0" applyBorder="0" applyAlignment="0" applyProtection="0"/>
    <xf numFmtId="0" fontId="41" fillId="8" borderId="0" applyNumberFormat="0" applyBorder="0" applyAlignment="0" applyProtection="0"/>
    <xf numFmtId="0" fontId="41" fillId="3" borderId="0" applyNumberFormat="0" applyBorder="0" applyAlignment="0" applyProtection="0"/>
    <xf numFmtId="0" fontId="67" fillId="35" borderId="0" applyNumberFormat="0" applyBorder="0" applyAlignment="0" applyProtection="0"/>
    <xf numFmtId="0" fontId="67" fillId="35" borderId="0" applyNumberFormat="0" applyBorder="0" applyAlignment="0" applyProtection="0"/>
    <xf numFmtId="0" fontId="68" fillId="35" borderId="0" applyNumberFormat="0" applyBorder="0" applyAlignment="0" applyProtection="0"/>
    <xf numFmtId="0" fontId="41" fillId="3" borderId="0" applyNumberFormat="0" applyBorder="0" applyAlignment="0" applyProtection="0"/>
    <xf numFmtId="0" fontId="41" fillId="13" borderId="0" applyNumberFormat="0" applyBorder="0" applyAlignment="0" applyProtection="0"/>
    <xf numFmtId="0" fontId="67" fillId="36" borderId="0" applyNumberFormat="0" applyBorder="0" applyAlignment="0" applyProtection="0"/>
    <xf numFmtId="0" fontId="67" fillId="36" borderId="0" applyNumberFormat="0" applyBorder="0" applyAlignment="0" applyProtection="0"/>
    <xf numFmtId="0" fontId="68" fillId="36" borderId="0" applyNumberFormat="0" applyBorder="0" applyAlignment="0" applyProtection="0"/>
    <xf numFmtId="0" fontId="41" fillId="13" borderId="0" applyNumberFormat="0" applyBorder="0" applyAlignment="0" applyProtection="0"/>
    <xf numFmtId="0" fontId="42" fillId="14" borderId="0" applyNumberFormat="0" applyBorder="0" applyAlignment="0" applyProtection="0"/>
    <xf numFmtId="0" fontId="69" fillId="37" borderId="0" applyNumberFormat="0" applyBorder="0" applyAlignment="0" applyProtection="0"/>
    <xf numFmtId="0" fontId="70" fillId="37" borderId="0" applyNumberFormat="0" applyBorder="0" applyAlignment="0" applyProtection="0"/>
    <xf numFmtId="0" fontId="42" fillId="14" borderId="0" applyNumberFormat="0" applyBorder="0" applyAlignment="0" applyProtection="0"/>
    <xf numFmtId="0" fontId="42" fillId="5" borderId="0" applyNumberFormat="0" applyBorder="0" applyAlignment="0" applyProtection="0"/>
    <xf numFmtId="0" fontId="69" fillId="38" borderId="0" applyNumberFormat="0" applyBorder="0" applyAlignment="0" applyProtection="0"/>
    <xf numFmtId="0" fontId="70" fillId="38" borderId="0" applyNumberFormat="0" applyBorder="0" applyAlignment="0" applyProtection="0"/>
    <xf numFmtId="0" fontId="42" fillId="5" borderId="0" applyNumberFormat="0" applyBorder="0" applyAlignment="0" applyProtection="0"/>
    <xf numFmtId="0" fontId="42" fillId="11" borderId="0" applyNumberFormat="0" applyBorder="0" applyAlignment="0" applyProtection="0"/>
    <xf numFmtId="0" fontId="69" fillId="39" borderId="0" applyNumberFormat="0" applyBorder="0" applyAlignment="0" applyProtection="0"/>
    <xf numFmtId="0" fontId="70" fillId="39" borderId="0" applyNumberFormat="0" applyBorder="0" applyAlignment="0" applyProtection="0"/>
    <xf numFmtId="0" fontId="42" fillId="11" borderId="0" applyNumberFormat="0" applyBorder="0" applyAlignment="0" applyProtection="0"/>
    <xf numFmtId="0" fontId="42" fillId="16" borderId="0" applyNumberFormat="0" applyBorder="0" applyAlignment="0" applyProtection="0"/>
    <xf numFmtId="0" fontId="69" fillId="40" borderId="0" applyNumberFormat="0" applyBorder="0" applyAlignment="0" applyProtection="0"/>
    <xf numFmtId="0" fontId="70" fillId="40"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69" fillId="41" borderId="0" applyNumberFormat="0" applyBorder="0" applyAlignment="0" applyProtection="0"/>
    <xf numFmtId="0" fontId="70" fillId="41"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69" fillId="42" borderId="0" applyNumberFormat="0" applyBorder="0" applyAlignment="0" applyProtection="0"/>
    <xf numFmtId="0" fontId="70" fillId="42"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69" fillId="43" borderId="0" applyNumberFormat="0" applyBorder="0" applyAlignment="0" applyProtection="0"/>
    <xf numFmtId="0" fontId="70" fillId="43"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69" fillId="44" borderId="0" applyNumberFormat="0" applyBorder="0" applyAlignment="0" applyProtection="0"/>
    <xf numFmtId="0" fontId="70" fillId="44"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69" fillId="45" borderId="0" applyNumberFormat="0" applyBorder="0" applyAlignment="0" applyProtection="0"/>
    <xf numFmtId="0" fontId="70" fillId="45" borderId="0" applyNumberFormat="0" applyBorder="0" applyAlignment="0" applyProtection="0"/>
    <xf numFmtId="0" fontId="42" fillId="21" borderId="0" applyNumberFormat="0" applyBorder="0" applyAlignment="0" applyProtection="0"/>
    <xf numFmtId="0" fontId="42" fillId="16" borderId="0" applyNumberFormat="0" applyBorder="0" applyAlignment="0" applyProtection="0"/>
    <xf numFmtId="0" fontId="69" fillId="46" borderId="0" applyNumberFormat="0" applyBorder="0" applyAlignment="0" applyProtection="0"/>
    <xf numFmtId="0" fontId="70" fillId="46"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69" fillId="47" borderId="0" applyNumberFormat="0" applyBorder="0" applyAlignment="0" applyProtection="0"/>
    <xf numFmtId="0" fontId="70" fillId="47" borderId="0" applyNumberFormat="0" applyBorder="0" applyAlignment="0" applyProtection="0"/>
    <xf numFmtId="0" fontId="42" fillId="17" borderId="0" applyNumberFormat="0" applyBorder="0" applyAlignment="0" applyProtection="0"/>
    <xf numFmtId="0" fontId="42" fillId="15" borderId="0" applyNumberFormat="0" applyBorder="0" applyAlignment="0" applyProtection="0"/>
    <xf numFmtId="0" fontId="69" fillId="48" borderId="0" applyNumberFormat="0" applyBorder="0" applyAlignment="0" applyProtection="0"/>
    <xf numFmtId="0" fontId="70" fillId="48" borderId="0" applyNumberFormat="0" applyBorder="0" applyAlignment="0" applyProtection="0"/>
    <xf numFmtId="0" fontId="42" fillId="15" borderId="0" applyNumberFormat="0" applyBorder="0" applyAlignment="0" applyProtection="0"/>
    <xf numFmtId="0" fontId="43" fillId="4" borderId="0" applyNumberFormat="0" applyBorder="0" applyAlignment="0" applyProtection="0"/>
    <xf numFmtId="0" fontId="71" fillId="49" borderId="0" applyNumberFormat="0" applyBorder="0" applyAlignment="0" applyProtection="0"/>
    <xf numFmtId="0" fontId="72" fillId="49" borderId="0" applyNumberFormat="0" applyBorder="0" applyAlignment="0" applyProtection="0"/>
    <xf numFmtId="0" fontId="43" fillId="4" borderId="0" applyNumberFormat="0" applyBorder="0" applyAlignment="0" applyProtection="0"/>
    <xf numFmtId="0" fontId="44" fillId="22" borderId="1" applyNumberFormat="0" applyAlignment="0" applyProtection="0"/>
    <xf numFmtId="0" fontId="73" fillId="50" borderId="20" applyNumberFormat="0" applyAlignment="0" applyProtection="0"/>
    <xf numFmtId="0" fontId="74" fillId="50" borderId="20" applyNumberFormat="0" applyAlignment="0" applyProtection="0"/>
    <xf numFmtId="0" fontId="44" fillId="22" borderId="1" applyNumberFormat="0" applyAlignment="0" applyProtection="0"/>
    <xf numFmtId="0" fontId="45" fillId="23" borderId="2" applyNumberFormat="0" applyAlignment="0" applyProtection="0"/>
    <xf numFmtId="0" fontId="75" fillId="51" borderId="21" applyNumberFormat="0" applyAlignment="0" applyProtection="0"/>
    <xf numFmtId="0" fontId="76" fillId="51" borderId="21" applyNumberFormat="0" applyAlignment="0" applyProtection="0"/>
    <xf numFmtId="0" fontId="45" fillId="23" borderId="2" applyNumberFormat="0" applyAlignment="0" applyProtection="0"/>
    <xf numFmtId="43" fontId="5" fillId="0" borderId="0" applyFont="0" applyFill="0" applyBorder="0" applyAlignment="0" applyProtection="0"/>
    <xf numFmtId="43" fontId="67" fillId="0" borderId="0" applyFont="0" applyFill="0" applyBorder="0" applyAlignment="0" applyProtection="0"/>
    <xf numFmtId="43" fontId="5" fillId="0" borderId="0" applyFont="0" applyFill="0" applyBorder="0" applyAlignment="0" applyProtection="0"/>
    <xf numFmtId="0" fontId="46"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46" fillId="0" borderId="0" applyNumberFormat="0" applyFill="0" applyBorder="0" applyAlignment="0" applyProtection="0"/>
    <xf numFmtId="0" fontId="79" fillId="0" borderId="0" applyNumberFormat="0" applyFill="0" applyBorder="0" applyAlignment="0" applyProtection="0"/>
    <xf numFmtId="0" fontId="47" fillId="6" borderId="0" applyNumberFormat="0" applyBorder="0" applyAlignment="0" applyProtection="0"/>
    <xf numFmtId="0" fontId="80" fillId="52" borderId="0" applyNumberFormat="0" applyBorder="0" applyAlignment="0" applyProtection="0"/>
    <xf numFmtId="0" fontId="81" fillId="52" borderId="0" applyNumberFormat="0" applyBorder="0" applyAlignment="0" applyProtection="0"/>
    <xf numFmtId="0" fontId="47" fillId="6" borderId="0" applyNumberFormat="0" applyBorder="0" applyAlignment="0" applyProtection="0"/>
    <xf numFmtId="0" fontId="48" fillId="0" borderId="3" applyNumberFormat="0" applyFill="0" applyAlignment="0" applyProtection="0"/>
    <xf numFmtId="0" fontId="82" fillId="0" borderId="22" applyNumberFormat="0" applyFill="0" applyAlignment="0" applyProtection="0"/>
    <xf numFmtId="0" fontId="83" fillId="0" borderId="22" applyNumberFormat="0" applyFill="0" applyAlignment="0" applyProtection="0"/>
    <xf numFmtId="0" fontId="48" fillId="0" borderId="3" applyNumberFormat="0" applyFill="0" applyAlignment="0" applyProtection="0"/>
    <xf numFmtId="0" fontId="49" fillId="0" borderId="4" applyNumberFormat="0" applyFill="0" applyAlignment="0" applyProtection="0"/>
    <xf numFmtId="0" fontId="84" fillId="0" borderId="23" applyNumberFormat="0" applyFill="0" applyAlignment="0" applyProtection="0"/>
    <xf numFmtId="0" fontId="85" fillId="0" borderId="23" applyNumberFormat="0" applyFill="0" applyAlignment="0" applyProtection="0"/>
    <xf numFmtId="0" fontId="49" fillId="0" borderId="4" applyNumberFormat="0" applyFill="0" applyAlignment="0" applyProtection="0"/>
    <xf numFmtId="0" fontId="50" fillId="0" borderId="5" applyNumberFormat="0" applyFill="0" applyAlignment="0" applyProtection="0"/>
    <xf numFmtId="0" fontId="86" fillId="0" borderId="24" applyNumberFormat="0" applyFill="0" applyAlignment="0" applyProtection="0"/>
    <xf numFmtId="0" fontId="87" fillId="0" borderId="24" applyNumberFormat="0" applyFill="0" applyAlignment="0" applyProtection="0"/>
    <xf numFmtId="0" fontId="50" fillId="0" borderId="5" applyNumberFormat="0" applyFill="0" applyAlignment="0" applyProtection="0"/>
    <xf numFmtId="0" fontId="50"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50" fillId="0" borderId="0" applyNumberFormat="0" applyFill="0" applyBorder="0" applyAlignment="0" applyProtection="0"/>
    <xf numFmtId="0" fontId="34"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88" fillId="0" borderId="0" applyNumberFormat="0" applyFill="0" applyBorder="0" applyAlignment="0" applyProtection="0"/>
    <xf numFmtId="0" fontId="51" fillId="0" borderId="0" applyNumberFormat="0" applyFill="0" applyBorder="0" applyAlignment="0" applyProtection="0">
      <alignment vertical="top"/>
      <protection locked="0"/>
    </xf>
    <xf numFmtId="0" fontId="52" fillId="9" borderId="1" applyNumberFormat="0" applyAlignment="0" applyProtection="0"/>
    <xf numFmtId="0" fontId="89" fillId="53" borderId="20" applyNumberFormat="0" applyAlignment="0" applyProtection="0"/>
    <xf numFmtId="0" fontId="90" fillId="53" borderId="20" applyNumberFormat="0" applyAlignment="0" applyProtection="0"/>
    <xf numFmtId="0" fontId="52" fillId="9" borderId="1" applyNumberFormat="0" applyAlignment="0" applyProtection="0"/>
    <xf numFmtId="0" fontId="53" fillId="0" borderId="6" applyNumberFormat="0" applyFill="0" applyAlignment="0" applyProtection="0"/>
    <xf numFmtId="0" fontId="91" fillId="0" borderId="25" applyNumberFormat="0" applyFill="0" applyAlignment="0" applyProtection="0"/>
    <xf numFmtId="0" fontId="92" fillId="0" borderId="25" applyNumberFormat="0" applyFill="0" applyAlignment="0" applyProtection="0"/>
    <xf numFmtId="0" fontId="53" fillId="0" borderId="6" applyNumberFormat="0" applyFill="0" applyAlignment="0" applyProtection="0"/>
    <xf numFmtId="0" fontId="54" fillId="12" borderId="0" applyNumberFormat="0" applyBorder="0" applyAlignment="0" applyProtection="0"/>
    <xf numFmtId="0" fontId="93" fillId="54" borderId="0" applyNumberFormat="0" applyBorder="0" applyAlignment="0" applyProtection="0"/>
    <xf numFmtId="0" fontId="94" fillId="54" borderId="0" applyNumberFormat="0" applyBorder="0" applyAlignment="0" applyProtection="0"/>
    <xf numFmtId="0" fontId="54" fillId="12" borderId="0" applyNumberFormat="0" applyBorder="0" applyAlignment="0" applyProtection="0"/>
    <xf numFmtId="0" fontId="67" fillId="0" borderId="0"/>
    <xf numFmtId="0" fontId="67" fillId="0" borderId="0"/>
    <xf numFmtId="0" fontId="5" fillId="0" borderId="0"/>
    <xf numFmtId="0" fontId="5" fillId="0" borderId="0"/>
    <xf numFmtId="0" fontId="5" fillId="0" borderId="0"/>
    <xf numFmtId="0" fontId="67" fillId="0" borderId="0"/>
    <xf numFmtId="0" fontId="68" fillId="0" borderId="0"/>
    <xf numFmtId="165" fontId="10" fillId="0" borderId="0"/>
    <xf numFmtId="0" fontId="5" fillId="0" borderId="0"/>
    <xf numFmtId="165" fontId="10" fillId="0" borderId="0"/>
    <xf numFmtId="0" fontId="5" fillId="0" borderId="0"/>
    <xf numFmtId="0" fontId="5" fillId="7" borderId="7" applyNumberFormat="0" applyFont="0" applyAlignment="0" applyProtection="0"/>
    <xf numFmtId="0" fontId="67" fillId="55" borderId="26" applyNumberFormat="0" applyFont="0" applyAlignment="0" applyProtection="0"/>
    <xf numFmtId="0" fontId="67" fillId="55" borderId="26" applyNumberFormat="0" applyFont="0" applyAlignment="0" applyProtection="0"/>
    <xf numFmtId="0" fontId="68" fillId="55" borderId="26" applyNumberFormat="0" applyFont="0" applyAlignment="0" applyProtection="0"/>
    <xf numFmtId="0" fontId="5" fillId="7" borderId="7" applyNumberFormat="0" applyFont="0" applyAlignment="0" applyProtection="0"/>
    <xf numFmtId="0" fontId="55" fillId="22" borderId="8" applyNumberFormat="0" applyAlignment="0" applyProtection="0"/>
    <xf numFmtId="0" fontId="95" fillId="50" borderId="27" applyNumberFormat="0" applyAlignment="0" applyProtection="0"/>
    <xf numFmtId="0" fontId="96" fillId="50" borderId="27" applyNumberFormat="0" applyAlignment="0" applyProtection="0"/>
    <xf numFmtId="0" fontId="55" fillId="22" borderId="8"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56" fillId="0" borderId="0" applyNumberFormat="0" applyFill="0" applyBorder="0" applyAlignment="0" applyProtection="0"/>
    <xf numFmtId="0" fontId="97" fillId="0" borderId="0" applyNumberFormat="0" applyFill="0" applyBorder="0" applyAlignment="0" applyProtection="0"/>
    <xf numFmtId="0" fontId="56" fillId="0" borderId="0" applyNumberFormat="0" applyFill="0" applyBorder="0" applyAlignment="0" applyProtection="0"/>
    <xf numFmtId="0" fontId="57" fillId="0" borderId="9" applyNumberFormat="0" applyFill="0" applyAlignment="0" applyProtection="0"/>
    <xf numFmtId="0" fontId="98" fillId="0" borderId="28" applyNumberFormat="0" applyFill="0" applyAlignment="0" applyProtection="0"/>
    <xf numFmtId="0" fontId="99" fillId="0" borderId="28" applyNumberFormat="0" applyFill="0" applyAlignment="0" applyProtection="0"/>
    <xf numFmtId="0" fontId="57" fillId="0" borderId="9" applyNumberFormat="0" applyFill="0" applyAlignment="0" applyProtection="0"/>
    <xf numFmtId="0" fontId="58" fillId="0" borderId="0" applyNumberFormat="0" applyFill="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58" fillId="0" borderId="0" applyNumberFormat="0" applyFill="0" applyBorder="0" applyAlignment="0" applyProtection="0"/>
    <xf numFmtId="0" fontId="3" fillId="0" borderId="0"/>
    <xf numFmtId="0" fontId="5" fillId="0" borderId="0"/>
    <xf numFmtId="43" fontId="3" fillId="0" borderId="0" applyFont="0" applyFill="0" applyBorder="0" applyAlignment="0" applyProtection="0"/>
    <xf numFmtId="43" fontId="5" fillId="0" borderId="0" applyFont="0" applyFill="0" applyBorder="0" applyAlignment="0" applyProtection="0"/>
    <xf numFmtId="0" fontId="103" fillId="0" borderId="0"/>
    <xf numFmtId="0" fontId="68" fillId="0" borderId="0"/>
    <xf numFmtId="0" fontId="2" fillId="0" borderId="0"/>
    <xf numFmtId="0" fontId="2" fillId="0" borderId="0"/>
    <xf numFmtId="0" fontId="2" fillId="0" borderId="0"/>
  </cellStyleXfs>
  <cellXfs count="446">
    <xf numFmtId="165" fontId="0" fillId="0" borderId="0" xfId="0"/>
    <xf numFmtId="165" fontId="7" fillId="0" borderId="0" xfId="0" applyFont="1"/>
    <xf numFmtId="165" fontId="6" fillId="0" borderId="0" xfId="0" applyFont="1"/>
    <xf numFmtId="165" fontId="8" fillId="0" borderId="0" xfId="0" applyFont="1"/>
    <xf numFmtId="165" fontId="7" fillId="0" borderId="0" xfId="0" applyFont="1" applyBorder="1"/>
    <xf numFmtId="165" fontId="10" fillId="0" borderId="0" xfId="0" applyFont="1"/>
    <xf numFmtId="165" fontId="11" fillId="0" borderId="0" xfId="0" applyFont="1"/>
    <xf numFmtId="165" fontId="9" fillId="0" borderId="0" xfId="0" applyFont="1"/>
    <xf numFmtId="165" fontId="12" fillId="0" borderId="0" xfId="0" applyFont="1" applyAlignment="1">
      <alignment horizontal="right"/>
    </xf>
    <xf numFmtId="165" fontId="9" fillId="0" borderId="0" xfId="0" applyFont="1" applyBorder="1" applyAlignment="1">
      <alignment horizontal="right"/>
    </xf>
    <xf numFmtId="165" fontId="11" fillId="0" borderId="0" xfId="0" applyFont="1" applyBorder="1"/>
    <xf numFmtId="167" fontId="10" fillId="0" borderId="0" xfId="0" applyNumberFormat="1" applyFont="1"/>
    <xf numFmtId="165" fontId="16" fillId="0" borderId="0" xfId="0" applyFont="1"/>
    <xf numFmtId="165" fontId="20" fillId="0" borderId="0" xfId="0" applyNumberFormat="1" applyFont="1" applyAlignment="1" applyProtection="1">
      <alignment horizontal="left"/>
    </xf>
    <xf numFmtId="165" fontId="4" fillId="0" borderId="10" xfId="0" applyFont="1" applyBorder="1" applyAlignment="1">
      <alignment horizontal="right"/>
    </xf>
    <xf numFmtId="164" fontId="11" fillId="0" borderId="0" xfId="0" applyNumberFormat="1" applyFont="1" applyProtection="1"/>
    <xf numFmtId="165" fontId="0" fillId="0" borderId="0" xfId="0" quotePrefix="1" applyAlignment="1">
      <alignment horizontal="center"/>
    </xf>
    <xf numFmtId="165" fontId="21" fillId="0" borderId="0" xfId="0" applyFont="1"/>
    <xf numFmtId="166" fontId="0" fillId="0" borderId="0" xfId="0" applyNumberFormat="1"/>
    <xf numFmtId="165" fontId="0" fillId="0" borderId="0" xfId="0" applyBorder="1"/>
    <xf numFmtId="165" fontId="24" fillId="0" borderId="0" xfId="0" applyFont="1"/>
    <xf numFmtId="165" fontId="23" fillId="0" borderId="0" xfId="0" applyFont="1"/>
    <xf numFmtId="167" fontId="11" fillId="0" borderId="0" xfId="0" applyNumberFormat="1" applyFont="1"/>
    <xf numFmtId="166" fontId="11" fillId="0" borderId="0" xfId="0" applyNumberFormat="1" applyFont="1"/>
    <xf numFmtId="165" fontId="25" fillId="0" borderId="0" xfId="0" applyFont="1"/>
    <xf numFmtId="167" fontId="11" fillId="0" borderId="0" xfId="0" applyNumberFormat="1" applyFont="1" applyAlignment="1">
      <alignment horizontal="right"/>
    </xf>
    <xf numFmtId="165" fontId="12" fillId="0" borderId="0" xfId="0" applyFont="1"/>
    <xf numFmtId="165" fontId="20" fillId="0" borderId="0" xfId="0" applyFont="1"/>
    <xf numFmtId="165" fontId="26" fillId="0" borderId="0" xfId="0" applyFont="1" applyAlignment="1">
      <alignment horizontal="right"/>
    </xf>
    <xf numFmtId="165" fontId="11" fillId="0" borderId="0" xfId="0" applyFont="1" applyAlignment="1">
      <alignment horizontal="center"/>
    </xf>
    <xf numFmtId="1" fontId="11" fillId="0" borderId="0" xfId="0" applyNumberFormat="1" applyFont="1" applyAlignment="1">
      <alignment horizontal="center"/>
    </xf>
    <xf numFmtId="165" fontId="11" fillId="0" borderId="0" xfId="0" applyFont="1" applyBorder="1" applyAlignment="1">
      <alignment horizontal="center"/>
    </xf>
    <xf numFmtId="49" fontId="0" fillId="0" borderId="0" xfId="0" applyNumberFormat="1"/>
    <xf numFmtId="165" fontId="27" fillId="0" borderId="0" xfId="0" applyFont="1"/>
    <xf numFmtId="165" fontId="28" fillId="0" borderId="0" xfId="0" applyFont="1"/>
    <xf numFmtId="166" fontId="22" fillId="0" borderId="0" xfId="0" applyNumberFormat="1" applyFont="1"/>
    <xf numFmtId="165" fontId="22" fillId="0" borderId="0" xfId="0" applyFont="1"/>
    <xf numFmtId="165" fontId="11" fillId="0" borderId="0" xfId="0" applyFont="1" applyFill="1"/>
    <xf numFmtId="165" fontId="0" fillId="0" borderId="0" xfId="0" applyFill="1"/>
    <xf numFmtId="165" fontId="7" fillId="0" borderId="0" xfId="0" applyFont="1" applyFill="1"/>
    <xf numFmtId="165" fontId="8" fillId="0" borderId="0" xfId="0" applyFont="1" applyFill="1"/>
    <xf numFmtId="165" fontId="12" fillId="0" borderId="0" xfId="0" applyFont="1" applyFill="1" applyAlignment="1">
      <alignment horizontal="right"/>
    </xf>
    <xf numFmtId="167" fontId="11" fillId="0" borderId="0" xfId="0" applyNumberFormat="1" applyFont="1" applyFill="1"/>
    <xf numFmtId="3" fontId="11" fillId="0" borderId="0" xfId="0" applyNumberFormat="1" applyFont="1" applyFill="1"/>
    <xf numFmtId="165" fontId="13" fillId="0" borderId="0" xfId="0" applyFont="1" applyFill="1" applyBorder="1"/>
    <xf numFmtId="165" fontId="26" fillId="0" borderId="0" xfId="0" applyFont="1" applyFill="1" applyAlignment="1">
      <alignment horizontal="right"/>
    </xf>
    <xf numFmtId="165" fontId="29" fillId="0" borderId="0" xfId="0" applyFont="1"/>
    <xf numFmtId="165" fontId="5" fillId="0" borderId="0" xfId="0" applyFont="1"/>
    <xf numFmtId="165" fontId="5" fillId="0" borderId="0" xfId="0" applyFont="1" applyFill="1"/>
    <xf numFmtId="165" fontId="5" fillId="0" borderId="0" xfId="0" applyFont="1" applyFill="1" applyAlignment="1">
      <alignment horizontal="center"/>
    </xf>
    <xf numFmtId="1" fontId="29" fillId="0" borderId="0" xfId="0" applyNumberFormat="1" applyFont="1"/>
    <xf numFmtId="165" fontId="9" fillId="0" borderId="0" xfId="0" applyFont="1" applyFill="1" applyBorder="1" applyAlignment="1">
      <alignment horizontal="right"/>
    </xf>
    <xf numFmtId="165" fontId="30" fillId="0" borderId="0" xfId="0" applyFont="1" applyFill="1" applyAlignment="1">
      <alignment horizontal="right"/>
    </xf>
    <xf numFmtId="165" fontId="29" fillId="0" borderId="0" xfId="0" applyFont="1" applyFill="1"/>
    <xf numFmtId="1" fontId="29" fillId="0" borderId="0" xfId="0" applyNumberFormat="1" applyFont="1" applyFill="1"/>
    <xf numFmtId="165" fontId="26" fillId="0" borderId="0" xfId="0" applyFont="1" applyAlignment="1">
      <alignment horizontal="center"/>
    </xf>
    <xf numFmtId="165" fontId="9" fillId="0" borderId="0" xfId="0" applyFont="1" applyBorder="1" applyAlignment="1">
      <alignment horizontal="center"/>
    </xf>
    <xf numFmtId="165" fontId="26" fillId="0" borderId="0" xfId="0" applyFont="1"/>
    <xf numFmtId="3" fontId="26" fillId="0" borderId="0" xfId="0" applyNumberFormat="1" applyFont="1" applyAlignment="1">
      <alignment horizontal="center"/>
    </xf>
    <xf numFmtId="167" fontId="29" fillId="0" borderId="0" xfId="186" applyNumberFormat="1" applyFont="1"/>
    <xf numFmtId="167" fontId="29" fillId="0" borderId="0" xfId="186" applyNumberFormat="1" applyFont="1" applyFill="1"/>
    <xf numFmtId="165" fontId="15" fillId="0" borderId="0" xfId="0" applyFont="1" applyAlignment="1">
      <alignment horizontal="right"/>
    </xf>
    <xf numFmtId="165" fontId="7" fillId="0" borderId="11" xfId="0" applyFont="1" applyBorder="1"/>
    <xf numFmtId="165" fontId="17" fillId="0" borderId="0" xfId="0" applyFont="1" applyBorder="1" applyAlignment="1">
      <alignment horizontal="left"/>
    </xf>
    <xf numFmtId="165" fontId="11" fillId="0" borderId="0" xfId="0" applyFont="1" applyBorder="1" applyAlignment="1">
      <alignment horizontal="right"/>
    </xf>
    <xf numFmtId="165" fontId="6" fillId="0" borderId="10" xfId="0" applyFont="1" applyBorder="1"/>
    <xf numFmtId="166" fontId="11" fillId="0" borderId="0" xfId="0" applyNumberFormat="1" applyFont="1" applyAlignment="1">
      <alignment horizontal="right"/>
    </xf>
    <xf numFmtId="167" fontId="11" fillId="0" borderId="0" xfId="0" applyNumberFormat="1" applyFont="1" applyAlignment="1"/>
    <xf numFmtId="165" fontId="35" fillId="0" borderId="0" xfId="0" applyFont="1"/>
    <xf numFmtId="165" fontId="0" fillId="24" borderId="0" xfId="0" applyFill="1"/>
    <xf numFmtId="165" fontId="23" fillId="24" borderId="0" xfId="0" applyFont="1" applyFill="1"/>
    <xf numFmtId="1" fontId="26" fillId="0" borderId="0" xfId="0" applyNumberFormat="1" applyFont="1" applyAlignment="1">
      <alignment horizontal="right"/>
    </xf>
    <xf numFmtId="165" fontId="0" fillId="0" borderId="0" xfId="0" applyFill="1" applyBorder="1"/>
    <xf numFmtId="167" fontId="11" fillId="0" borderId="0" xfId="0" applyNumberFormat="1" applyFont="1" applyFill="1" applyAlignment="1">
      <alignment horizontal="right"/>
    </xf>
    <xf numFmtId="1" fontId="26" fillId="0" borderId="0" xfId="0" applyNumberFormat="1" applyFont="1" applyFill="1" applyAlignment="1">
      <alignment horizontal="right"/>
    </xf>
    <xf numFmtId="167" fontId="29" fillId="0" borderId="0" xfId="186" applyNumberFormat="1" applyFont="1" applyFill="1" applyAlignment="1">
      <alignment horizontal="right"/>
    </xf>
    <xf numFmtId="167" fontId="11" fillId="0" borderId="0" xfId="0" applyNumberFormat="1" applyFont="1" applyFill="1" applyAlignment="1"/>
    <xf numFmtId="165" fontId="37" fillId="0" borderId="0" xfId="0" applyFont="1"/>
    <xf numFmtId="165" fontId="38" fillId="0" borderId="0" xfId="0" applyFont="1"/>
    <xf numFmtId="165" fontId="20" fillId="0" borderId="0" xfId="0" applyFont="1" applyBorder="1" applyAlignment="1">
      <alignment horizontal="left"/>
    </xf>
    <xf numFmtId="165" fontId="11" fillId="0" borderId="0" xfId="0" applyFont="1" applyBorder="1" applyAlignment="1">
      <alignment horizontal="left"/>
    </xf>
    <xf numFmtId="165" fontId="20" fillId="0" borderId="12" xfId="0" applyFont="1" applyBorder="1" applyAlignment="1">
      <alignment horizontal="center"/>
    </xf>
    <xf numFmtId="165" fontId="20" fillId="0" borderId="12" xfId="0" applyFont="1" applyBorder="1"/>
    <xf numFmtId="165" fontId="39" fillId="0" borderId="0" xfId="0" applyFont="1"/>
    <xf numFmtId="165" fontId="11" fillId="0" borderId="11" xfId="0" applyFont="1" applyBorder="1"/>
    <xf numFmtId="165" fontId="13" fillId="0" borderId="0" xfId="0" applyFont="1" applyBorder="1"/>
    <xf numFmtId="165" fontId="29" fillId="0" borderId="11" xfId="0" applyFont="1" applyBorder="1"/>
    <xf numFmtId="165" fontId="11" fillId="0" borderId="12" xfId="0" applyFont="1" applyBorder="1"/>
    <xf numFmtId="165" fontId="20" fillId="0" borderId="12" xfId="0" applyFont="1" applyBorder="1" applyAlignment="1">
      <alignment horizontal="right"/>
    </xf>
    <xf numFmtId="165" fontId="20" fillId="0" borderId="11" xfId="0" applyFont="1" applyBorder="1"/>
    <xf numFmtId="165" fontId="20" fillId="0" borderId="12" xfId="0" applyFont="1" applyFill="1" applyBorder="1" applyAlignment="1">
      <alignment horizontal="center"/>
    </xf>
    <xf numFmtId="165" fontId="11" fillId="0" borderId="11" xfId="0" applyFont="1" applyFill="1" applyBorder="1" applyAlignment="1">
      <alignment horizontal="right"/>
    </xf>
    <xf numFmtId="165" fontId="18" fillId="0" borderId="0" xfId="0" applyFont="1" applyBorder="1" applyAlignment="1">
      <alignment horizontal="left"/>
    </xf>
    <xf numFmtId="165" fontId="0" fillId="0" borderId="12" xfId="0" applyBorder="1"/>
    <xf numFmtId="165" fontId="10" fillId="0" borderId="12" xfId="0" applyFont="1" applyBorder="1"/>
    <xf numFmtId="165" fontId="20" fillId="0" borderId="12" xfId="0" applyFont="1" applyFill="1" applyBorder="1" applyAlignment="1">
      <alignment horizontal="right"/>
    </xf>
    <xf numFmtId="165" fontId="39" fillId="0" borderId="0" xfId="0" applyFont="1" applyFill="1"/>
    <xf numFmtId="165" fontId="29" fillId="0" borderId="11" xfId="0" applyFont="1" applyBorder="1" applyAlignment="1">
      <alignment horizontal="right"/>
    </xf>
    <xf numFmtId="165" fontId="29" fillId="0" borderId="11" xfId="0" applyFont="1" applyFill="1" applyBorder="1"/>
    <xf numFmtId="1" fontId="11" fillId="0" borderId="0" xfId="0" applyNumberFormat="1" applyFont="1" applyFill="1" applyAlignment="1">
      <alignment horizontal="center"/>
    </xf>
    <xf numFmtId="1" fontId="11" fillId="0" borderId="0" xfId="0" applyNumberFormat="1" applyFont="1"/>
    <xf numFmtId="1" fontId="11" fillId="0" borderId="0" xfId="0" applyNumberFormat="1" applyFont="1" applyFill="1"/>
    <xf numFmtId="1" fontId="26" fillId="0" borderId="0" xfId="0" applyNumberFormat="1" applyFont="1" applyAlignment="1">
      <alignment horizontal="center"/>
    </xf>
    <xf numFmtId="1" fontId="11" fillId="0" borderId="0" xfId="175" applyNumberFormat="1" applyFont="1" applyAlignment="1">
      <alignment horizontal="center"/>
    </xf>
    <xf numFmtId="165" fontId="11" fillId="0" borderId="0" xfId="175" applyFont="1" applyAlignment="1">
      <alignment horizontal="center"/>
    </xf>
    <xf numFmtId="165" fontId="11" fillId="0" borderId="11" xfId="0" applyFont="1" applyBorder="1" applyAlignment="1">
      <alignment horizontal="center"/>
    </xf>
    <xf numFmtId="165" fontId="0" fillId="0" borderId="11" xfId="0" applyBorder="1"/>
    <xf numFmtId="165" fontId="23" fillId="0" borderId="11" xfId="0" applyFont="1" applyBorder="1"/>
    <xf numFmtId="165" fontId="8" fillId="0" borderId="0" xfId="0" applyFont="1" applyAlignment="1">
      <alignment horizontal="center"/>
    </xf>
    <xf numFmtId="165" fontId="0" fillId="0" borderId="0" xfId="0" quotePrefix="1"/>
    <xf numFmtId="166" fontId="11" fillId="0" borderId="0" xfId="0" applyNumberFormat="1" applyFont="1" applyFill="1"/>
    <xf numFmtId="167" fontId="22" fillId="0" borderId="0" xfId="0" applyNumberFormat="1" applyFont="1"/>
    <xf numFmtId="165" fontId="6" fillId="0" borderId="0" xfId="0" applyFont="1" applyFill="1"/>
    <xf numFmtId="165" fontId="20" fillId="0" borderId="0" xfId="0" applyFont="1" applyFill="1"/>
    <xf numFmtId="165" fontId="10" fillId="0" borderId="12" xfId="0" applyFont="1" applyFill="1" applyBorder="1"/>
    <xf numFmtId="165" fontId="0" fillId="0" borderId="12" xfId="0" applyFill="1" applyBorder="1"/>
    <xf numFmtId="165" fontId="10" fillId="0" borderId="0" xfId="0" applyFont="1" applyFill="1"/>
    <xf numFmtId="1" fontId="29" fillId="0" borderId="0" xfId="186" applyNumberFormat="1" applyFont="1" applyFill="1"/>
    <xf numFmtId="165" fontId="23" fillId="0" borderId="12" xfId="0" applyFont="1" applyBorder="1"/>
    <xf numFmtId="165" fontId="23" fillId="0" borderId="0" xfId="0" applyFont="1" applyAlignment="1">
      <alignment horizontal="centerContinuous"/>
    </xf>
    <xf numFmtId="165" fontId="0" fillId="0" borderId="12" xfId="0" applyFont="1" applyBorder="1" applyAlignment="1">
      <alignment wrapText="1"/>
    </xf>
    <xf numFmtId="165" fontId="60" fillId="0" borderId="0" xfId="0" applyFont="1"/>
    <xf numFmtId="165" fontId="61" fillId="0" borderId="0" xfId="150" applyNumberFormat="1" applyFont="1" applyAlignment="1" applyProtection="1"/>
    <xf numFmtId="167" fontId="0" fillId="0" borderId="0" xfId="0" applyNumberFormat="1"/>
    <xf numFmtId="166" fontId="11" fillId="0" borderId="0" xfId="0" quotePrefix="1" applyNumberFormat="1" applyFont="1" applyAlignment="1">
      <alignment horizontal="right"/>
    </xf>
    <xf numFmtId="167" fontId="11" fillId="0" borderId="13" xfId="0" applyNumberFormat="1" applyFont="1" applyFill="1" applyBorder="1" applyAlignment="1">
      <alignment horizontal="right"/>
    </xf>
    <xf numFmtId="165" fontId="5" fillId="0" borderId="11" xfId="0" applyFont="1" applyBorder="1"/>
    <xf numFmtId="165" fontId="5" fillId="0" borderId="11" xfId="0" applyFont="1" applyBorder="1" applyAlignment="1">
      <alignment horizontal="right"/>
    </xf>
    <xf numFmtId="165" fontId="11" fillId="0" borderId="0" xfId="0" applyFont="1" applyFill="1" applyAlignment="1">
      <alignment vertical="center"/>
    </xf>
    <xf numFmtId="167" fontId="11" fillId="0" borderId="0" xfId="186" applyNumberFormat="1" applyFont="1" applyFill="1" applyAlignment="1">
      <alignment horizontal="right" vertical="center"/>
    </xf>
    <xf numFmtId="165" fontId="0" fillId="0" borderId="0" xfId="0" applyAlignment="1">
      <alignment horizontal="right" vertical="center"/>
    </xf>
    <xf numFmtId="167" fontId="11" fillId="0" borderId="0" xfId="186" applyNumberFormat="1" applyFont="1" applyFill="1" applyAlignment="1">
      <alignment vertical="center"/>
    </xf>
    <xf numFmtId="165" fontId="5" fillId="0" borderId="0" xfId="0" applyFont="1" applyFill="1" applyAlignment="1"/>
    <xf numFmtId="166" fontId="62" fillId="0" borderId="0" xfId="176" applyNumberFormat="1" applyFont="1" applyFill="1"/>
    <xf numFmtId="165" fontId="0" fillId="0" borderId="0" xfId="0" applyAlignment="1">
      <alignment horizontal="right"/>
    </xf>
    <xf numFmtId="167" fontId="11" fillId="0" borderId="0" xfId="186" applyNumberFormat="1" applyFont="1" applyFill="1" applyAlignment="1">
      <alignment horizontal="right"/>
    </xf>
    <xf numFmtId="3" fontId="0" fillId="0" borderId="0" xfId="0" applyNumberFormat="1"/>
    <xf numFmtId="165" fontId="63" fillId="0" borderId="0" xfId="0" applyFont="1"/>
    <xf numFmtId="165" fontId="23" fillId="0" borderId="0" xfId="0" applyFont="1" applyFill="1" applyAlignment="1">
      <alignment horizontal="centerContinuous"/>
    </xf>
    <xf numFmtId="165" fontId="0" fillId="0" borderId="12" xfId="0" applyFont="1" applyFill="1" applyBorder="1" applyAlignment="1">
      <alignment wrapText="1"/>
    </xf>
    <xf numFmtId="165" fontId="60" fillId="0" borderId="0" xfId="0" applyFont="1" applyFill="1"/>
    <xf numFmtId="165" fontId="0" fillId="0" borderId="0" xfId="0" applyFill="1" applyAlignment="1">
      <alignment horizontal="right" vertical="center"/>
    </xf>
    <xf numFmtId="167" fontId="0" fillId="0" borderId="0" xfId="0" applyNumberFormat="1" applyAlignment="1">
      <alignment horizontal="right"/>
    </xf>
    <xf numFmtId="171" fontId="0" fillId="0" borderId="0" xfId="0" applyNumberFormat="1" applyAlignment="1">
      <alignment horizontal="right" vertical="center"/>
    </xf>
    <xf numFmtId="167" fontId="0" fillId="0" borderId="0" xfId="0" applyNumberFormat="1" applyFill="1" applyAlignment="1">
      <alignment horizontal="right" vertical="center"/>
    </xf>
    <xf numFmtId="167" fontId="11" fillId="0" borderId="15" xfId="186" applyNumberFormat="1" applyFont="1" applyFill="1" applyBorder="1" applyAlignment="1">
      <alignment horizontal="right" vertical="center"/>
    </xf>
    <xf numFmtId="0" fontId="68" fillId="0" borderId="0" xfId="172"/>
    <xf numFmtId="165" fontId="0" fillId="0" borderId="0" xfId="0" applyFont="1"/>
    <xf numFmtId="166" fontId="0" fillId="0" borderId="0" xfId="0" applyNumberFormat="1" applyFill="1" applyAlignment="1">
      <alignment vertical="center"/>
    </xf>
    <xf numFmtId="165" fontId="11" fillId="0" borderId="0" xfId="0" applyFont="1" applyFill="1" applyAlignment="1">
      <alignment horizontal="center"/>
    </xf>
    <xf numFmtId="165" fontId="11" fillId="0" borderId="0" xfId="0" applyFont="1" applyFill="1" applyBorder="1" applyAlignment="1">
      <alignment horizontal="center"/>
    </xf>
    <xf numFmtId="1" fontId="0" fillId="0" borderId="0" xfId="0" applyNumberFormat="1"/>
    <xf numFmtId="165" fontId="11" fillId="0" borderId="13" xfId="0" applyFont="1" applyFill="1" applyBorder="1"/>
    <xf numFmtId="170" fontId="26" fillId="0" borderId="0" xfId="122" applyNumberFormat="1" applyFont="1" applyAlignment="1">
      <alignment horizontal="center"/>
    </xf>
    <xf numFmtId="170" fontId="11" fillId="0" borderId="0" xfId="122" applyNumberFormat="1" applyFont="1" applyFill="1" applyBorder="1" applyAlignment="1">
      <alignment horizontal="center"/>
    </xf>
    <xf numFmtId="170" fontId="11" fillId="0" borderId="0" xfId="122" applyNumberFormat="1" applyFont="1" applyFill="1"/>
    <xf numFmtId="167" fontId="11" fillId="0" borderId="0" xfId="0" quotePrefix="1" applyNumberFormat="1" applyFont="1" applyFill="1" applyBorder="1" applyAlignment="1">
      <alignment horizontal="right"/>
    </xf>
    <xf numFmtId="167" fontId="11" fillId="0" borderId="15" xfId="0" applyNumberFormat="1" applyFont="1" applyFill="1" applyBorder="1" applyAlignment="1">
      <alignment horizontal="right"/>
    </xf>
    <xf numFmtId="165" fontId="102" fillId="0" borderId="0" xfId="0" applyFont="1"/>
    <xf numFmtId="165" fontId="5" fillId="0" borderId="0" xfId="0" applyFont="1" applyFill="1" applyAlignment="1">
      <alignment horizontal="center" vertical="center"/>
    </xf>
    <xf numFmtId="165" fontId="0" fillId="0" borderId="0" xfId="0" applyAlignment="1">
      <alignment vertical="center"/>
    </xf>
    <xf numFmtId="165" fontId="5" fillId="0" borderId="0" xfId="0" applyFont="1" applyFill="1" applyAlignment="1">
      <alignment vertical="center"/>
    </xf>
    <xf numFmtId="165" fontId="0" fillId="56" borderId="0" xfId="0" applyFill="1"/>
    <xf numFmtId="168" fontId="65" fillId="0" borderId="0" xfId="0" applyNumberFormat="1" applyFont="1" applyFill="1" applyBorder="1" applyAlignment="1" applyProtection="1">
      <alignment vertical="center"/>
    </xf>
    <xf numFmtId="168" fontId="66" fillId="0" borderId="11" xfId="0" applyNumberFormat="1" applyFont="1" applyFill="1" applyBorder="1" applyAlignment="1" applyProtection="1">
      <alignment vertical="center"/>
    </xf>
    <xf numFmtId="166" fontId="0" fillId="0" borderId="0" xfId="0" applyNumberFormat="1" applyFill="1" applyAlignment="1">
      <alignment horizontal="right" vertical="center"/>
    </xf>
    <xf numFmtId="3" fontId="0" fillId="0" borderId="0" xfId="0" applyNumberFormat="1" applyAlignment="1">
      <alignment horizontal="right"/>
    </xf>
    <xf numFmtId="3" fontId="98" fillId="0" borderId="0" xfId="201" applyNumberFormat="1" applyFont="1"/>
    <xf numFmtId="165" fontId="0" fillId="0" borderId="0" xfId="0"/>
    <xf numFmtId="165" fontId="0" fillId="0" borderId="11" xfId="0" applyBorder="1"/>
    <xf numFmtId="165" fontId="0" fillId="0" borderId="11" xfId="0" applyFill="1" applyBorder="1"/>
    <xf numFmtId="165" fontId="0" fillId="0" borderId="0" xfId="0" applyFill="1"/>
    <xf numFmtId="41" fontId="0" fillId="0" borderId="0" xfId="0" applyNumberFormat="1" applyFill="1"/>
    <xf numFmtId="172" fontId="104" fillId="0" borderId="0" xfId="122" applyNumberFormat="1" applyFont="1"/>
    <xf numFmtId="170" fontId="10" fillId="0" borderId="0" xfId="122" applyNumberFormat="1" applyFont="1" applyFill="1"/>
    <xf numFmtId="165" fontId="7" fillId="0" borderId="0" xfId="0" quotePrefix="1" applyFont="1" applyAlignment="1">
      <alignment horizontal="left"/>
    </xf>
    <xf numFmtId="166" fontId="11" fillId="0" borderId="11" xfId="0" applyNumberFormat="1" applyFont="1" applyBorder="1"/>
    <xf numFmtId="166" fontId="11" fillId="0" borderId="11" xfId="0" quotePrefix="1" applyNumberFormat="1" applyFont="1" applyBorder="1" applyAlignment="1">
      <alignment horizontal="right"/>
    </xf>
    <xf numFmtId="167" fontId="11" fillId="0" borderId="11" xfId="0" applyNumberFormat="1" applyFont="1" applyBorder="1" applyAlignment="1">
      <alignment horizontal="right"/>
    </xf>
    <xf numFmtId="0" fontId="68" fillId="0" borderId="11" xfId="172" applyBorder="1"/>
    <xf numFmtId="167" fontId="11" fillId="0" borderId="11" xfId="0" applyNumberFormat="1" applyFont="1" applyFill="1" applyBorder="1" applyAlignment="1">
      <alignment horizontal="right"/>
    </xf>
    <xf numFmtId="165" fontId="99" fillId="0" borderId="11" xfId="0" applyFont="1" applyFill="1" applyBorder="1" applyAlignment="1">
      <alignment horizontal="right"/>
    </xf>
    <xf numFmtId="165" fontId="105" fillId="0" borderId="0" xfId="0" applyFont="1" applyFill="1"/>
    <xf numFmtId="165" fontId="99" fillId="0" borderId="0" xfId="0" applyFont="1" applyFill="1"/>
    <xf numFmtId="172" fontId="68" fillId="0" borderId="0" xfId="122" applyNumberFormat="1" applyFont="1"/>
    <xf numFmtId="172" fontId="99" fillId="0" borderId="0" xfId="122" applyNumberFormat="1" applyFont="1"/>
    <xf numFmtId="170" fontId="99" fillId="0" borderId="0" xfId="122" applyNumberFormat="1" applyFont="1"/>
    <xf numFmtId="170" fontId="105" fillId="0" borderId="0" xfId="122" applyNumberFormat="1" applyFont="1"/>
    <xf numFmtId="172" fontId="99" fillId="0" borderId="11" xfId="122" applyNumberFormat="1" applyFont="1" applyBorder="1"/>
    <xf numFmtId="170" fontId="106" fillId="0" borderId="0" xfId="122" applyNumberFormat="1" applyFont="1"/>
    <xf numFmtId="0" fontId="107" fillId="0" borderId="0" xfId="199" applyFont="1"/>
    <xf numFmtId="170" fontId="106" fillId="0" borderId="0" xfId="201" applyNumberFormat="1" applyFont="1"/>
    <xf numFmtId="170" fontId="107" fillId="0" borderId="0" xfId="201" applyNumberFormat="1" applyFont="1"/>
    <xf numFmtId="3" fontId="106" fillId="0" borderId="0" xfId="201" applyNumberFormat="1" applyFont="1"/>
    <xf numFmtId="3" fontId="107" fillId="0" borderId="0" xfId="201" applyNumberFormat="1" applyFont="1"/>
    <xf numFmtId="165" fontId="108" fillId="0" borderId="0" xfId="0" applyFont="1" applyBorder="1" applyAlignment="1">
      <alignment vertical="top"/>
    </xf>
    <xf numFmtId="165" fontId="109" fillId="0" borderId="0" xfId="0" applyFont="1" applyBorder="1"/>
    <xf numFmtId="165" fontId="109" fillId="0" borderId="0" xfId="0" applyFont="1"/>
    <xf numFmtId="165" fontId="110" fillId="0" borderId="12" xfId="0" applyFont="1" applyBorder="1" applyAlignment="1">
      <alignment vertical="center"/>
    </xf>
    <xf numFmtId="165" fontId="108" fillId="0" borderId="12" xfId="0" applyFont="1" applyBorder="1" applyAlignment="1">
      <alignment horizontal="center"/>
    </xf>
    <xf numFmtId="165" fontId="112" fillId="0" borderId="0" xfId="0" applyFont="1"/>
    <xf numFmtId="165" fontId="113" fillId="0" borderId="0" xfId="0" applyFont="1" applyAlignment="1">
      <alignment horizontal="right"/>
    </xf>
    <xf numFmtId="165" fontId="105" fillId="0" borderId="0" xfId="0" applyFont="1" applyAlignment="1">
      <alignment horizontal="right"/>
    </xf>
    <xf numFmtId="165" fontId="114" fillId="0" borderId="0" xfId="0" applyFont="1"/>
    <xf numFmtId="2" fontId="114" fillId="0" borderId="0" xfId="0" applyNumberFormat="1" applyFont="1" applyAlignment="1">
      <alignment horizontal="right"/>
    </xf>
    <xf numFmtId="2" fontId="114" fillId="0" borderId="15" xfId="0" applyNumberFormat="1" applyFont="1" applyFill="1" applyBorder="1" applyAlignment="1">
      <alignment horizontal="right"/>
    </xf>
    <xf numFmtId="2" fontId="114" fillId="0" borderId="0" xfId="0" applyNumberFormat="1" applyFont="1" applyFill="1" applyBorder="1" applyAlignment="1">
      <alignment horizontal="right"/>
    </xf>
    <xf numFmtId="2" fontId="114" fillId="0" borderId="0" xfId="0" applyNumberFormat="1" applyFont="1" applyFill="1" applyAlignment="1">
      <alignment horizontal="right"/>
    </xf>
    <xf numFmtId="2" fontId="114" fillId="0" borderId="13" xfId="0" applyNumberFormat="1" applyFont="1" applyFill="1" applyBorder="1" applyAlignment="1">
      <alignment horizontal="right"/>
    </xf>
    <xf numFmtId="3" fontId="114" fillId="0" borderId="0" xfId="0" applyNumberFormat="1" applyFont="1" applyAlignment="1">
      <alignment horizontal="right"/>
    </xf>
    <xf numFmtId="3" fontId="114" fillId="0" borderId="15" xfId="0" applyNumberFormat="1" applyFont="1" applyBorder="1" applyAlignment="1">
      <alignment horizontal="right"/>
    </xf>
    <xf numFmtId="170" fontId="109" fillId="0" borderId="0" xfId="122" applyNumberFormat="1" applyFont="1" applyFill="1" applyBorder="1" applyAlignment="1">
      <alignment horizontal="right"/>
    </xf>
    <xf numFmtId="170" fontId="109" fillId="0" borderId="0" xfId="122" applyNumberFormat="1" applyFont="1" applyFill="1" applyAlignment="1">
      <alignment horizontal="right"/>
    </xf>
    <xf numFmtId="3" fontId="114" fillId="0" borderId="0" xfId="0" applyNumberFormat="1" applyFont="1" applyFill="1" applyAlignment="1">
      <alignment horizontal="right"/>
    </xf>
    <xf numFmtId="3" fontId="114" fillId="0" borderId="13" xfId="0" applyNumberFormat="1" applyFont="1" applyFill="1" applyBorder="1" applyAlignment="1">
      <alignment horizontal="right"/>
    </xf>
    <xf numFmtId="3" fontId="114" fillId="0" borderId="0" xfId="0" applyNumberFormat="1" applyFont="1" applyFill="1" applyBorder="1" applyAlignment="1">
      <alignment horizontal="right"/>
    </xf>
    <xf numFmtId="4" fontId="114" fillId="0" borderId="0" xfId="0" applyNumberFormat="1" applyFont="1" applyAlignment="1">
      <alignment horizontal="right"/>
    </xf>
    <xf numFmtId="4" fontId="114" fillId="0" borderId="0" xfId="0" applyNumberFormat="1" applyFont="1" applyFill="1" applyAlignment="1">
      <alignment horizontal="right"/>
    </xf>
    <xf numFmtId="4" fontId="114" fillId="0" borderId="15" xfId="0" applyNumberFormat="1" applyFont="1" applyFill="1" applyBorder="1" applyAlignment="1">
      <alignment horizontal="right"/>
    </xf>
    <xf numFmtId="4" fontId="114" fillId="0" borderId="13" xfId="0" applyNumberFormat="1" applyFont="1" applyFill="1" applyBorder="1" applyAlignment="1">
      <alignment horizontal="right"/>
    </xf>
    <xf numFmtId="4" fontId="114" fillId="0" borderId="0" xfId="0" applyNumberFormat="1" applyFont="1" applyFill="1" applyBorder="1" applyAlignment="1">
      <alignment horizontal="right"/>
    </xf>
    <xf numFmtId="165" fontId="109" fillId="0" borderId="0" xfId="0" applyFont="1" applyFill="1"/>
    <xf numFmtId="165" fontId="114" fillId="0" borderId="11" xfId="0" applyFont="1" applyBorder="1"/>
    <xf numFmtId="3" fontId="114" fillId="0" borderId="11" xfId="0" applyNumberFormat="1" applyFont="1" applyBorder="1" applyAlignment="1">
      <alignment horizontal="right"/>
    </xf>
    <xf numFmtId="165" fontId="112" fillId="0" borderId="11" xfId="0" applyFont="1" applyBorder="1"/>
    <xf numFmtId="3" fontId="114" fillId="0" borderId="11" xfId="0" applyNumberFormat="1" applyFont="1" applyFill="1" applyBorder="1" applyAlignment="1">
      <alignment horizontal="right"/>
    </xf>
    <xf numFmtId="165" fontId="116" fillId="0" borderId="0" xfId="0" applyFont="1"/>
    <xf numFmtId="165" fontId="68" fillId="0" borderId="0" xfId="0" applyFont="1" applyFill="1"/>
    <xf numFmtId="3" fontId="68" fillId="0" borderId="0" xfId="0" applyNumberFormat="1" applyFont="1" applyAlignment="1">
      <alignment horizontal="right"/>
    </xf>
    <xf numFmtId="3" fontId="68" fillId="0" borderId="0" xfId="0" applyNumberFormat="1" applyFont="1" applyFill="1" applyAlignment="1">
      <alignment horizontal="right"/>
    </xf>
    <xf numFmtId="165" fontId="112" fillId="0" borderId="0" xfId="0" applyFont="1" applyFill="1"/>
    <xf numFmtId="165" fontId="112" fillId="0" borderId="0" xfId="0" applyFont="1" applyFill="1" applyAlignment="1">
      <alignment horizontal="left" indent="1"/>
    </xf>
    <xf numFmtId="165" fontId="117" fillId="0" borderId="0" xfId="0" applyFont="1" applyFill="1"/>
    <xf numFmtId="165" fontId="68" fillId="0" borderId="0" xfId="0" applyFont="1" applyFill="1" applyAlignment="1">
      <alignment horizontal="left" indent="1"/>
    </xf>
    <xf numFmtId="165" fontId="108" fillId="0" borderId="0" xfId="0" applyFont="1" applyBorder="1" applyAlignment="1">
      <alignment horizontal="left"/>
    </xf>
    <xf numFmtId="165" fontId="114" fillId="0" borderId="0" xfId="0" applyFont="1" applyBorder="1" applyAlignment="1">
      <alignment horizontal="left"/>
    </xf>
    <xf numFmtId="165" fontId="114" fillId="0" borderId="0" xfId="0" applyFont="1" applyBorder="1"/>
    <xf numFmtId="165" fontId="114" fillId="0" borderId="0" xfId="0" applyFont="1" applyFill="1"/>
    <xf numFmtId="165" fontId="108" fillId="0" borderId="12" xfId="0" applyFont="1" applyBorder="1" applyAlignment="1">
      <alignment vertical="center"/>
    </xf>
    <xf numFmtId="165" fontId="108" fillId="0" borderId="14" xfId="0" applyFont="1" applyBorder="1" applyAlignment="1">
      <alignment horizontal="center"/>
    </xf>
    <xf numFmtId="165" fontId="99" fillId="0" borderId="0" xfId="0" applyFont="1"/>
    <xf numFmtId="165" fontId="68" fillId="0" borderId="0" xfId="0" applyFont="1"/>
    <xf numFmtId="165" fontId="118" fillId="0" borderId="0" xfId="0" applyFont="1"/>
    <xf numFmtId="165" fontId="105" fillId="0" borderId="0" xfId="0" applyFont="1" applyFill="1" applyAlignment="1">
      <alignment horizontal="right"/>
    </xf>
    <xf numFmtId="165" fontId="108" fillId="0" borderId="0" xfId="0" applyFont="1"/>
    <xf numFmtId="167" fontId="114" fillId="0" borderId="0" xfId="0" applyNumberFormat="1" applyFont="1" applyFill="1"/>
    <xf numFmtId="167" fontId="114" fillId="0" borderId="15" xfId="0" applyNumberFormat="1" applyFont="1" applyFill="1" applyBorder="1"/>
    <xf numFmtId="167" fontId="114" fillId="0" borderId="16" xfId="0" applyNumberFormat="1" applyFont="1" applyFill="1" applyBorder="1"/>
    <xf numFmtId="167" fontId="114" fillId="0" borderId="0" xfId="0" applyNumberFormat="1" applyFont="1" applyFill="1" applyBorder="1"/>
    <xf numFmtId="167" fontId="114" fillId="0" borderId="13" xfId="0" applyNumberFormat="1" applyFont="1" applyFill="1" applyBorder="1"/>
    <xf numFmtId="167" fontId="108" fillId="0" borderId="0" xfId="0" applyNumberFormat="1" applyFont="1" applyFill="1"/>
    <xf numFmtId="167" fontId="108" fillId="0" borderId="15" xfId="0" applyNumberFormat="1" applyFont="1" applyFill="1" applyBorder="1"/>
    <xf numFmtId="167" fontId="108" fillId="0" borderId="16" xfId="0" applyNumberFormat="1" applyFont="1" applyFill="1" applyBorder="1"/>
    <xf numFmtId="167" fontId="108" fillId="0" borderId="0" xfId="0" applyNumberFormat="1" applyFont="1" applyFill="1" applyBorder="1"/>
    <xf numFmtId="167" fontId="108" fillId="0" borderId="13" xfId="0" applyNumberFormat="1" applyFont="1" applyFill="1" applyBorder="1"/>
    <xf numFmtId="165" fontId="105" fillId="0" borderId="0" xfId="0" applyFont="1"/>
    <xf numFmtId="165" fontId="108" fillId="0" borderId="0" xfId="0" applyFont="1" applyFill="1"/>
    <xf numFmtId="165" fontId="119" fillId="0" borderId="0" xfId="0" applyFont="1"/>
    <xf numFmtId="167" fontId="114" fillId="0" borderId="0" xfId="0" applyNumberFormat="1" applyFont="1"/>
    <xf numFmtId="167" fontId="108" fillId="0" borderId="0" xfId="0" applyNumberFormat="1" applyFont="1"/>
    <xf numFmtId="165" fontId="68" fillId="0" borderId="0" xfId="0" applyFont="1" applyBorder="1" applyAlignment="1">
      <alignment horizontal="right"/>
    </xf>
    <xf numFmtId="9" fontId="112" fillId="0" borderId="0" xfId="186" applyFont="1"/>
    <xf numFmtId="2" fontId="112" fillId="0" borderId="0" xfId="0" applyNumberFormat="1" applyFont="1"/>
    <xf numFmtId="165" fontId="114" fillId="0" borderId="0" xfId="0" applyFont="1" applyAlignment="1">
      <alignment wrapText="1"/>
    </xf>
    <xf numFmtId="167" fontId="114" fillId="0" borderId="0" xfId="0" applyNumberFormat="1" applyFont="1" applyFill="1" applyBorder="1" applyAlignment="1">
      <alignment horizontal="right"/>
    </xf>
    <xf numFmtId="167" fontId="108" fillId="0" borderId="0" xfId="0" applyNumberFormat="1" applyFont="1" applyFill="1" applyAlignment="1">
      <alignment horizontal="right"/>
    </xf>
    <xf numFmtId="167" fontId="108" fillId="0" borderId="15" xfId="0" applyNumberFormat="1" applyFont="1" applyFill="1" applyBorder="1" applyAlignment="1">
      <alignment horizontal="right"/>
    </xf>
    <xf numFmtId="167" fontId="108" fillId="0" borderId="16" xfId="0" applyNumberFormat="1" applyFont="1" applyFill="1" applyBorder="1" applyAlignment="1">
      <alignment horizontal="right"/>
    </xf>
    <xf numFmtId="167" fontId="108" fillId="0" borderId="0" xfId="0" applyNumberFormat="1" applyFont="1" applyFill="1" applyBorder="1" applyAlignment="1">
      <alignment horizontal="right"/>
    </xf>
    <xf numFmtId="167" fontId="108" fillId="0" borderId="13" xfId="0" applyNumberFormat="1" applyFont="1" applyFill="1" applyBorder="1" applyAlignment="1">
      <alignment horizontal="right"/>
    </xf>
    <xf numFmtId="167" fontId="114" fillId="0" borderId="15" xfId="0" applyNumberFormat="1" applyFont="1" applyFill="1" applyBorder="1" applyAlignment="1">
      <alignment horizontal="right"/>
    </xf>
    <xf numFmtId="167" fontId="114" fillId="0" borderId="16" xfId="0" applyNumberFormat="1" applyFont="1" applyFill="1" applyBorder="1" applyAlignment="1">
      <alignment horizontal="right"/>
    </xf>
    <xf numFmtId="167" fontId="114" fillId="0" borderId="13" xfId="0" applyNumberFormat="1" applyFont="1" applyFill="1" applyBorder="1" applyAlignment="1">
      <alignment horizontal="right"/>
    </xf>
    <xf numFmtId="9" fontId="109" fillId="0" borderId="0" xfId="186" applyFont="1"/>
    <xf numFmtId="167" fontId="114" fillId="0" borderId="0" xfId="0" applyNumberFormat="1" applyFont="1" applyBorder="1" applyAlignment="1">
      <alignment horizontal="right"/>
    </xf>
    <xf numFmtId="165" fontId="68" fillId="0" borderId="11" xfId="0" applyFont="1" applyBorder="1"/>
    <xf numFmtId="165" fontId="68" fillId="0" borderId="11" xfId="0" applyFont="1" applyBorder="1" applyAlignment="1">
      <alignment horizontal="right"/>
    </xf>
    <xf numFmtId="165" fontId="68" fillId="0" borderId="11" xfId="0" applyFont="1" applyFill="1" applyBorder="1"/>
    <xf numFmtId="165" fontId="112" fillId="0" borderId="11" xfId="0" applyFont="1" applyFill="1" applyBorder="1"/>
    <xf numFmtId="165" fontId="120" fillId="0" borderId="0" xfId="0" applyFont="1"/>
    <xf numFmtId="165" fontId="121" fillId="0" borderId="0" xfId="0" applyFont="1"/>
    <xf numFmtId="0" fontId="122" fillId="0" borderId="0" xfId="176" applyFont="1" applyFill="1"/>
    <xf numFmtId="165" fontId="113" fillId="0" borderId="0" xfId="0" applyFont="1" applyAlignment="1">
      <alignment horizontal="left"/>
    </xf>
    <xf numFmtId="165" fontId="112" fillId="0" borderId="0" xfId="0" applyFont="1" applyBorder="1"/>
    <xf numFmtId="165" fontId="123" fillId="0" borderId="12" xfId="0" applyFont="1" applyBorder="1" applyAlignment="1">
      <alignment wrapText="1"/>
    </xf>
    <xf numFmtId="165" fontId="124" fillId="0" borderId="12" xfId="0" applyFont="1" applyBorder="1"/>
    <xf numFmtId="165" fontId="126" fillId="0" borderId="0" xfId="0" applyFont="1" applyFill="1" applyAlignment="1">
      <alignment wrapText="1"/>
    </xf>
    <xf numFmtId="165" fontId="109" fillId="0" borderId="0" xfId="0" applyFont="1" applyFill="1" applyAlignment="1">
      <alignment wrapText="1"/>
    </xf>
    <xf numFmtId="165" fontId="114" fillId="0" borderId="0" xfId="0" applyFont="1" applyBorder="1" applyAlignment="1">
      <alignment wrapText="1"/>
    </xf>
    <xf numFmtId="165" fontId="114" fillId="0" borderId="0" xfId="0" applyFont="1" applyBorder="1" applyAlignment="1">
      <alignment horizontal="center" wrapText="1"/>
    </xf>
    <xf numFmtId="165" fontId="114" fillId="0" borderId="0" xfId="0" applyFont="1" applyFill="1" applyBorder="1" applyAlignment="1">
      <alignment horizontal="center" wrapText="1"/>
    </xf>
    <xf numFmtId="165" fontId="105" fillId="0" borderId="0" xfId="0" applyFont="1" applyBorder="1" applyAlignment="1">
      <alignment horizontal="left"/>
    </xf>
    <xf numFmtId="165" fontId="105" fillId="0" borderId="0" xfId="0" applyFont="1" applyFill="1" applyBorder="1" applyAlignment="1">
      <alignment horizontal="left"/>
    </xf>
    <xf numFmtId="3" fontId="114" fillId="0" borderId="0" xfId="0" applyNumberFormat="1" applyFont="1" applyFill="1" applyAlignment="1"/>
    <xf numFmtId="169" fontId="114" fillId="0" borderId="0" xfId="0" applyNumberFormat="1" applyFont="1" applyFill="1" applyAlignment="1"/>
    <xf numFmtId="3" fontId="114" fillId="0" borderId="0" xfId="0" applyNumberFormat="1" applyFont="1" applyFill="1"/>
    <xf numFmtId="167" fontId="114" fillId="0" borderId="0" xfId="0" applyNumberFormat="1" applyFont="1" applyFill="1" applyAlignment="1"/>
    <xf numFmtId="165" fontId="113" fillId="0" borderId="0" xfId="0" applyFont="1"/>
    <xf numFmtId="3" fontId="114" fillId="0" borderId="0" xfId="186" applyNumberFormat="1" applyFont="1" applyFill="1" applyAlignment="1"/>
    <xf numFmtId="165" fontId="114" fillId="0" borderId="0" xfId="0" applyFont="1" applyAlignment="1">
      <alignment horizontal="left"/>
    </xf>
    <xf numFmtId="169" fontId="114" fillId="0" borderId="0" xfId="0" applyNumberFormat="1" applyFont="1" applyFill="1"/>
    <xf numFmtId="3" fontId="109" fillId="0" borderId="0" xfId="0" applyNumberFormat="1" applyFont="1" applyFill="1"/>
    <xf numFmtId="169" fontId="109" fillId="0" borderId="0" xfId="186" applyNumberFormat="1" applyFont="1" applyFill="1"/>
    <xf numFmtId="165" fontId="109" fillId="0" borderId="11" xfId="0" applyFont="1" applyBorder="1"/>
    <xf numFmtId="165" fontId="114" fillId="0" borderId="11" xfId="0" applyFont="1" applyFill="1" applyBorder="1"/>
    <xf numFmtId="165" fontId="109" fillId="0" borderId="11" xfId="0" applyFont="1" applyFill="1" applyBorder="1"/>
    <xf numFmtId="165" fontId="110" fillId="0" borderId="0" xfId="0" applyFont="1" applyFill="1"/>
    <xf numFmtId="165" fontId="114" fillId="0" borderId="0" xfId="0" applyFont="1" applyFill="1" applyBorder="1"/>
    <xf numFmtId="165" fontId="109" fillId="0" borderId="0" xfId="0" applyFont="1" applyFill="1" applyBorder="1"/>
    <xf numFmtId="165" fontId="114" fillId="0" borderId="12" xfId="0" applyFont="1" applyBorder="1"/>
    <xf numFmtId="165" fontId="109" fillId="0" borderId="12" xfId="0" applyFont="1" applyBorder="1"/>
    <xf numFmtId="165" fontId="108" fillId="0" borderId="12" xfId="0" applyFont="1" applyBorder="1" applyAlignment="1">
      <alignment horizontal="right"/>
    </xf>
    <xf numFmtId="165" fontId="114" fillId="0" borderId="0" xfId="0" applyFont="1" applyAlignment="1">
      <alignment horizontal="right"/>
    </xf>
    <xf numFmtId="167" fontId="109" fillId="0" borderId="0" xfId="0" applyNumberFormat="1" applyFont="1" applyFill="1" applyBorder="1" applyAlignment="1">
      <alignment horizontal="right"/>
    </xf>
    <xf numFmtId="167" fontId="109" fillId="0" borderId="0" xfId="0" applyNumberFormat="1" applyFont="1" applyFill="1"/>
    <xf numFmtId="165" fontId="109" fillId="0" borderId="0" xfId="0" applyFont="1" applyBorder="1" applyAlignment="1">
      <alignment horizontal="right"/>
    </xf>
    <xf numFmtId="167" fontId="112" fillId="0" borderId="0" xfId="0" applyNumberFormat="1" applyFont="1"/>
    <xf numFmtId="0" fontId="125" fillId="0" borderId="0" xfId="176" applyFont="1" applyFill="1"/>
    <xf numFmtId="166" fontId="128" fillId="0" borderId="0" xfId="176" applyNumberFormat="1" applyFont="1" applyFill="1"/>
    <xf numFmtId="166" fontId="129" fillId="0" borderId="0" xfId="176" applyNumberFormat="1" applyFont="1" applyFill="1"/>
    <xf numFmtId="166" fontId="122" fillId="0" borderId="0" xfId="176" applyNumberFormat="1" applyFont="1" applyFill="1"/>
    <xf numFmtId="0" fontId="114" fillId="0" borderId="0" xfId="176" applyFont="1" applyFill="1"/>
    <xf numFmtId="166" fontId="114" fillId="0" borderId="0" xfId="176" applyNumberFormat="1" applyFont="1" applyFill="1"/>
    <xf numFmtId="0" fontId="108" fillId="0" borderId="12" xfId="176" applyFont="1" applyFill="1" applyBorder="1"/>
    <xf numFmtId="0" fontId="108" fillId="0" borderId="12" xfId="176" applyFont="1" applyFill="1" applyBorder="1" applyAlignment="1">
      <alignment horizontal="right" wrapText="1"/>
    </xf>
    <xf numFmtId="0" fontId="108" fillId="0" borderId="12" xfId="176" applyFont="1" applyFill="1" applyBorder="1" applyAlignment="1">
      <alignment horizontal="right"/>
    </xf>
    <xf numFmtId="3" fontId="114" fillId="0" borderId="0" xfId="176" applyNumberFormat="1" applyFont="1" applyFill="1" applyAlignment="1"/>
    <xf numFmtId="3" fontId="114" fillId="0" borderId="18" xfId="176" applyNumberFormat="1" applyFont="1" applyFill="1" applyBorder="1" applyAlignment="1"/>
    <xf numFmtId="166" fontId="114" fillId="0" borderId="0" xfId="176" applyNumberFormat="1" applyFont="1" applyFill="1" applyAlignment="1">
      <alignment horizontal="right"/>
    </xf>
    <xf numFmtId="3" fontId="114" fillId="0" borderId="15" xfId="176" applyNumberFormat="1" applyFont="1" applyFill="1" applyBorder="1" applyAlignment="1"/>
    <xf numFmtId="3" fontId="114" fillId="0" borderId="0" xfId="176" applyNumberFormat="1" applyFont="1" applyFill="1" applyAlignment="1">
      <alignment horizontal="right"/>
    </xf>
    <xf numFmtId="3" fontId="114" fillId="0" borderId="15" xfId="176" applyNumberFormat="1" applyFont="1" applyFill="1" applyBorder="1" applyAlignment="1">
      <alignment horizontal="right"/>
    </xf>
    <xf numFmtId="41" fontId="114" fillId="0" borderId="0" xfId="176" applyNumberFormat="1" applyFont="1" applyFill="1" applyAlignment="1"/>
    <xf numFmtId="0" fontId="114" fillId="0" borderId="0" xfId="176" applyFont="1" applyFill="1" applyAlignment="1"/>
    <xf numFmtId="3" fontId="114" fillId="0" borderId="19" xfId="176" applyNumberFormat="1" applyFont="1" applyFill="1" applyBorder="1" applyAlignment="1"/>
    <xf numFmtId="0" fontId="108" fillId="0" borderId="12" xfId="176" applyFont="1" applyFill="1" applyBorder="1" applyAlignment="1"/>
    <xf numFmtId="3" fontId="108" fillId="0" borderId="12" xfId="176" applyNumberFormat="1" applyFont="1" applyFill="1" applyBorder="1" applyAlignment="1"/>
    <xf numFmtId="166" fontId="114" fillId="0" borderId="12" xfId="176" applyNumberFormat="1" applyFont="1" applyFill="1" applyBorder="1" applyAlignment="1">
      <alignment horizontal="right"/>
    </xf>
    <xf numFmtId="0" fontId="108" fillId="0" borderId="0" xfId="176" applyFont="1" applyFill="1" applyAlignment="1"/>
    <xf numFmtId="3" fontId="108" fillId="0" borderId="0" xfId="176" applyNumberFormat="1" applyFont="1" applyFill="1" applyAlignment="1"/>
    <xf numFmtId="166" fontId="108" fillId="0" borderId="0" xfId="176" applyNumberFormat="1" applyFont="1" applyFill="1" applyAlignment="1"/>
    <xf numFmtId="0" fontId="130" fillId="0" borderId="0" xfId="176" applyFont="1" applyFill="1"/>
    <xf numFmtId="167" fontId="122" fillId="0" borderId="0" xfId="176" applyNumberFormat="1" applyFont="1" applyFill="1"/>
    <xf numFmtId="0" fontId="68" fillId="0" borderId="0" xfId="176" applyFont="1" applyFill="1"/>
    <xf numFmtId="169" fontId="122" fillId="0" borderId="0" xfId="176" applyNumberFormat="1" applyFont="1" applyFill="1"/>
    <xf numFmtId="0" fontId="108" fillId="0" borderId="0" xfId="176" applyFont="1" applyFill="1"/>
    <xf numFmtId="167" fontId="114" fillId="0" borderId="0" xfId="176" applyNumberFormat="1" applyFont="1" applyFill="1"/>
    <xf numFmtId="169" fontId="114" fillId="0" borderId="0" xfId="176" applyNumberFormat="1" applyFont="1" applyFill="1"/>
    <xf numFmtId="3" fontId="122" fillId="0" borderId="0" xfId="176" applyNumberFormat="1" applyFont="1" applyFill="1"/>
    <xf numFmtId="41" fontId="114" fillId="0" borderId="13" xfId="176" applyNumberFormat="1" applyFont="1" applyFill="1" applyBorder="1" applyAlignment="1"/>
    <xf numFmtId="166" fontId="114" fillId="0" borderId="11" xfId="176" applyNumberFormat="1" applyFont="1" applyFill="1" applyBorder="1" applyAlignment="1">
      <alignment horizontal="right"/>
    </xf>
    <xf numFmtId="3" fontId="108" fillId="0" borderId="12" xfId="176" applyNumberFormat="1" applyFont="1" applyFill="1" applyBorder="1"/>
    <xf numFmtId="3" fontId="108" fillId="0" borderId="0" xfId="176" applyNumberFormat="1" applyFont="1" applyFill="1"/>
    <xf numFmtId="166" fontId="108" fillId="0" borderId="0" xfId="176" applyNumberFormat="1" applyFont="1" applyFill="1"/>
    <xf numFmtId="0" fontId="122" fillId="0" borderId="0" xfId="176" applyFont="1" applyFill="1" applyAlignment="1"/>
    <xf numFmtId="169" fontId="122" fillId="0" borderId="0" xfId="176" applyNumberFormat="1" applyFont="1" applyFill="1" applyAlignment="1"/>
    <xf numFmtId="0" fontId="130" fillId="0" borderId="0" xfId="176" applyFont="1" applyFill="1" applyAlignment="1">
      <alignment horizontal="left"/>
    </xf>
    <xf numFmtId="0" fontId="122" fillId="0" borderId="0" xfId="176" applyFont="1" applyFill="1" applyAlignment="1">
      <alignment horizontal="left"/>
    </xf>
    <xf numFmtId="0" fontId="131" fillId="0" borderId="0" xfId="153" applyFont="1" applyFill="1" applyAlignment="1" applyProtection="1">
      <alignment horizontal="left"/>
    </xf>
    <xf numFmtId="165" fontId="108" fillId="0" borderId="0" xfId="0" applyFont="1" applyBorder="1"/>
    <xf numFmtId="165" fontId="108" fillId="0" borderId="11" xfId="0" applyFont="1" applyBorder="1"/>
    <xf numFmtId="165" fontId="68" fillId="0" borderId="11" xfId="0" applyFont="1" applyFill="1" applyBorder="1" applyAlignment="1">
      <alignment horizontal="right"/>
    </xf>
    <xf numFmtId="3" fontId="68" fillId="0" borderId="0" xfId="0" applyNumberFormat="1" applyFont="1"/>
    <xf numFmtId="3" fontId="68" fillId="0" borderId="0" xfId="122" applyNumberFormat="1" applyFont="1"/>
    <xf numFmtId="170" fontId="68" fillId="0" borderId="0" xfId="122" applyNumberFormat="1" applyFont="1"/>
    <xf numFmtId="165" fontId="106" fillId="0" borderId="0" xfId="0" applyFont="1" applyAlignment="1">
      <alignment vertical="center"/>
    </xf>
    <xf numFmtId="165" fontId="99" fillId="0" borderId="11" xfId="0" applyFont="1" applyFill="1" applyBorder="1"/>
    <xf numFmtId="3" fontId="68" fillId="0" borderId="11" xfId="0" applyNumberFormat="1" applyFont="1" applyBorder="1"/>
    <xf numFmtId="3" fontId="68" fillId="0" borderId="11" xfId="122" applyNumberFormat="1" applyFont="1" applyBorder="1"/>
    <xf numFmtId="165" fontId="133" fillId="0" borderId="0" xfId="0" applyFont="1"/>
    <xf numFmtId="170" fontId="114" fillId="0" borderId="0" xfId="122" applyNumberFormat="1" applyFont="1"/>
    <xf numFmtId="165" fontId="134" fillId="0" borderId="0" xfId="0" applyFont="1"/>
    <xf numFmtId="0" fontId="1" fillId="0" borderId="0" xfId="199" applyFont="1"/>
    <xf numFmtId="3" fontId="1" fillId="0" borderId="0" xfId="201" applyNumberFormat="1" applyFont="1"/>
    <xf numFmtId="165" fontId="123" fillId="0" borderId="0" xfId="0" applyFont="1" applyBorder="1"/>
    <xf numFmtId="165" fontId="123" fillId="0" borderId="0" xfId="0" applyFont="1"/>
    <xf numFmtId="165" fontId="108" fillId="0" borderId="12" xfId="0" applyFont="1" applyBorder="1"/>
    <xf numFmtId="3" fontId="114" fillId="0" borderId="15" xfId="0" applyNumberFormat="1" applyFont="1" applyFill="1" applyBorder="1" applyAlignment="1">
      <alignment horizontal="right"/>
    </xf>
    <xf numFmtId="3" fontId="114" fillId="0" borderId="0" xfId="0" applyNumberFormat="1" applyFont="1" applyBorder="1" applyAlignment="1">
      <alignment horizontal="right"/>
    </xf>
    <xf numFmtId="165" fontId="68" fillId="0" borderId="0" xfId="0" applyFont="1" applyFill="1" applyBorder="1"/>
    <xf numFmtId="165" fontId="135" fillId="0" borderId="0" xfId="0" applyFont="1"/>
    <xf numFmtId="165" fontId="99" fillId="0" borderId="12" xfId="0" applyFont="1" applyBorder="1"/>
    <xf numFmtId="165" fontId="108" fillId="0" borderId="12" xfId="0" applyFont="1" applyFill="1" applyBorder="1" applyAlignment="1">
      <alignment horizontal="right"/>
    </xf>
    <xf numFmtId="165" fontId="114" fillId="0" borderId="0" xfId="0" applyFont="1" applyFill="1" applyAlignment="1">
      <alignment horizontal="right"/>
    </xf>
    <xf numFmtId="165" fontId="114" fillId="0" borderId="0" xfId="0" applyFont="1" applyBorder="1" applyAlignment="1">
      <alignment horizontal="right"/>
    </xf>
    <xf numFmtId="165" fontId="114" fillId="0" borderId="0" xfId="0" applyFont="1" applyFill="1" applyBorder="1" applyAlignment="1">
      <alignment horizontal="right"/>
    </xf>
    <xf numFmtId="165" fontId="114" fillId="0" borderId="11" xfId="0" applyFont="1" applyBorder="1" applyAlignment="1">
      <alignment horizontal="right"/>
    </xf>
    <xf numFmtId="165" fontId="110" fillId="0" borderId="12" xfId="0" applyFont="1" applyBorder="1" applyAlignment="1">
      <alignment horizontal="center"/>
    </xf>
    <xf numFmtId="165" fontId="108" fillId="0" borderId="11" xfId="0" applyFont="1" applyFill="1" applyBorder="1"/>
    <xf numFmtId="165" fontId="99" fillId="0" borderId="0" xfId="0" applyFont="1" applyBorder="1"/>
    <xf numFmtId="165" fontId="136" fillId="0" borderId="0" xfId="0" applyFont="1" applyAlignment="1">
      <alignment horizontal="right"/>
    </xf>
    <xf numFmtId="165" fontId="109" fillId="0" borderId="0" xfId="0" applyFont="1" applyAlignment="1">
      <alignment horizontal="right"/>
    </xf>
    <xf numFmtId="167" fontId="109" fillId="0" borderId="0" xfId="0" applyNumberFormat="1" applyFont="1"/>
    <xf numFmtId="3" fontId="114" fillId="0" borderId="0" xfId="122" applyNumberFormat="1" applyFont="1" applyFill="1"/>
    <xf numFmtId="165" fontId="109" fillId="0" borderId="17" xfId="0" applyFont="1" applyBorder="1"/>
    <xf numFmtId="165" fontId="110" fillId="0" borderId="12" xfId="0" applyFont="1" applyBorder="1"/>
    <xf numFmtId="41" fontId="109" fillId="0" borderId="0" xfId="0" applyNumberFormat="1" applyFont="1"/>
    <xf numFmtId="41" fontId="109" fillId="0" borderId="0" xfId="0" applyNumberFormat="1" applyFont="1" applyFill="1"/>
    <xf numFmtId="41" fontId="109" fillId="0" borderId="11" xfId="0" applyNumberFormat="1" applyFont="1" applyBorder="1"/>
    <xf numFmtId="41" fontId="109" fillId="0" borderId="11" xfId="202" applyNumberFormat="1" applyFont="1" applyBorder="1"/>
    <xf numFmtId="170" fontId="109" fillId="0" borderId="11" xfId="202" applyNumberFormat="1" applyFont="1" applyFill="1" applyBorder="1"/>
    <xf numFmtId="170" fontId="109" fillId="0" borderId="11" xfId="0" applyNumberFormat="1" applyFont="1" applyFill="1" applyBorder="1"/>
    <xf numFmtId="41" fontId="110" fillId="0" borderId="0" xfId="0" applyNumberFormat="1" applyFont="1"/>
    <xf numFmtId="41" fontId="110" fillId="0" borderId="0" xfId="0" applyNumberFormat="1" applyFont="1" applyAlignment="1">
      <alignment horizontal="left"/>
    </xf>
    <xf numFmtId="41" fontId="110" fillId="0" borderId="11" xfId="0" applyNumberFormat="1" applyFont="1" applyBorder="1"/>
    <xf numFmtId="41" fontId="110" fillId="0" borderId="11" xfId="0" applyNumberFormat="1" applyFont="1" applyBorder="1" applyAlignment="1"/>
    <xf numFmtId="41" fontId="109" fillId="0" borderId="0" xfId="0" applyNumberFormat="1" applyFont="1" applyFill="1" applyAlignment="1"/>
    <xf numFmtId="41" fontId="109" fillId="0" borderId="11" xfId="0" applyNumberFormat="1" applyFont="1" applyFill="1" applyBorder="1" applyAlignment="1"/>
    <xf numFmtId="0" fontId="108" fillId="0" borderId="11" xfId="174" applyFont="1" applyFill="1" applyBorder="1"/>
    <xf numFmtId="0" fontId="108" fillId="0" borderId="0" xfId="174" applyFont="1" applyFill="1" applyBorder="1"/>
    <xf numFmtId="0" fontId="108" fillId="0" borderId="11" xfId="174" applyFont="1" applyFill="1" applyBorder="1" applyAlignment="1">
      <alignment horizontal="center"/>
    </xf>
    <xf numFmtId="0" fontId="113" fillId="0" borderId="0" xfId="174" applyFont="1" applyFill="1" applyBorder="1"/>
    <xf numFmtId="165" fontId="110" fillId="0" borderId="0" xfId="0" applyFont="1" applyBorder="1" applyAlignment="1">
      <alignment horizontal="right"/>
    </xf>
    <xf numFmtId="0" fontId="114" fillId="0" borderId="0" xfId="174" applyFont="1" applyFill="1" applyBorder="1" applyAlignment="1">
      <alignment horizontal="right"/>
    </xf>
    <xf numFmtId="16" fontId="114" fillId="0" borderId="0" xfId="174" applyNumberFormat="1" applyFont="1" applyFill="1" applyBorder="1" applyAlignment="1">
      <alignment horizontal="right"/>
    </xf>
    <xf numFmtId="16" fontId="108" fillId="0" borderId="0" xfId="174" applyNumberFormat="1" applyFont="1" applyFill="1" applyBorder="1" applyAlignment="1">
      <alignment horizontal="right"/>
    </xf>
    <xf numFmtId="0" fontId="113" fillId="0" borderId="0" xfId="174" applyFont="1" applyFill="1" applyBorder="1" applyAlignment="1">
      <alignment horizontal="center"/>
    </xf>
    <xf numFmtId="165" fontId="109" fillId="0" borderId="11" xfId="0" applyFont="1" applyBorder="1" applyAlignment="1">
      <alignment horizontal="right"/>
    </xf>
    <xf numFmtId="0" fontId="114" fillId="0" borderId="11" xfId="174" applyFont="1" applyFill="1" applyBorder="1" applyAlignment="1">
      <alignment horizontal="right"/>
    </xf>
    <xf numFmtId="16" fontId="114" fillId="0" borderId="11" xfId="174" applyNumberFormat="1" applyFont="1" applyFill="1" applyBorder="1" applyAlignment="1">
      <alignment horizontal="right"/>
    </xf>
    <xf numFmtId="16" fontId="108" fillId="0" borderId="11" xfId="174" applyNumberFormat="1" applyFont="1" applyFill="1" applyBorder="1" applyAlignment="1">
      <alignment horizontal="right"/>
    </xf>
    <xf numFmtId="0" fontId="113" fillId="0" borderId="11" xfId="174" applyFont="1" applyFill="1" applyBorder="1" applyAlignment="1">
      <alignment horizontal="center"/>
    </xf>
    <xf numFmtId="165" fontId="109" fillId="0" borderId="10" xfId="0" applyFont="1" applyBorder="1"/>
    <xf numFmtId="0" fontId="139" fillId="0" borderId="0" xfId="174" applyFont="1" applyFill="1" applyAlignment="1">
      <alignment horizontal="right"/>
    </xf>
    <xf numFmtId="0" fontId="140" fillId="0" borderId="0" xfId="174" applyFont="1" applyFill="1" applyBorder="1" applyAlignment="1">
      <alignment readingOrder="1"/>
    </xf>
    <xf numFmtId="0" fontId="114" fillId="0" borderId="0" xfId="174" applyFont="1" applyFill="1" applyBorder="1" applyAlignment="1">
      <alignment horizontal="left" wrapText="1"/>
    </xf>
    <xf numFmtId="1" fontId="114" fillId="0" borderId="0" xfId="174" applyNumberFormat="1" applyFont="1" applyFill="1" applyBorder="1" applyAlignment="1">
      <alignment horizontal="right" vertical="top" wrapText="1"/>
    </xf>
    <xf numFmtId="1" fontId="108" fillId="0" borderId="0" xfId="174" applyNumberFormat="1" applyFont="1" applyFill="1" applyBorder="1" applyAlignment="1">
      <alignment horizontal="right" vertical="top" wrapText="1"/>
    </xf>
    <xf numFmtId="1" fontId="109" fillId="0" borderId="0" xfId="0" applyNumberFormat="1" applyFont="1" applyFill="1"/>
    <xf numFmtId="165" fontId="141" fillId="0" borderId="0" xfId="0" applyFont="1"/>
    <xf numFmtId="1" fontId="114" fillId="0" borderId="0" xfId="174" applyNumberFormat="1" applyFont="1" applyFill="1" applyBorder="1" applyAlignment="1">
      <alignment horizontal="right" wrapText="1"/>
    </xf>
    <xf numFmtId="0" fontId="140" fillId="0" borderId="11" xfId="174" applyFont="1" applyFill="1" applyBorder="1" applyAlignment="1">
      <alignment readingOrder="1"/>
    </xf>
    <xf numFmtId="0" fontId="114" fillId="0" borderId="11" xfId="174" applyFont="1" applyFill="1" applyBorder="1" applyAlignment="1">
      <alignment horizontal="left" wrapText="1"/>
    </xf>
    <xf numFmtId="1" fontId="114" fillId="0" borderId="11" xfId="174" applyNumberFormat="1" applyFont="1" applyFill="1" applyBorder="1" applyAlignment="1">
      <alignment horizontal="right" vertical="top" wrapText="1"/>
    </xf>
    <xf numFmtId="1" fontId="108" fillId="0" borderId="11" xfId="174" applyNumberFormat="1" applyFont="1" applyFill="1" applyBorder="1" applyAlignment="1">
      <alignment horizontal="right" vertical="top" wrapText="1"/>
    </xf>
    <xf numFmtId="1" fontId="109" fillId="0" borderId="11" xfId="0" applyNumberFormat="1" applyFont="1" applyFill="1" applyBorder="1"/>
    <xf numFmtId="1" fontId="114" fillId="0" borderId="0" xfId="174" applyNumberFormat="1" applyFont="1" applyFill="1" applyBorder="1" applyAlignment="1">
      <alignment horizontal="right" vertical="center" wrapText="1"/>
    </xf>
    <xf numFmtId="0" fontId="68" fillId="0" borderId="0" xfId="174" applyFont="1" applyFill="1" applyBorder="1" applyAlignment="1"/>
    <xf numFmtId="1" fontId="109" fillId="0" borderId="0" xfId="0" applyNumberFormat="1" applyFont="1"/>
    <xf numFmtId="165" fontId="125" fillId="0" borderId="12" xfId="0" applyFont="1" applyFill="1" applyBorder="1" applyAlignment="1">
      <alignment horizontal="center" vertical="center" wrapText="1"/>
    </xf>
    <xf numFmtId="165" fontId="109" fillId="0" borderId="12" xfId="0" applyFont="1" applyFill="1" applyBorder="1" applyAlignment="1">
      <alignment wrapText="1"/>
    </xf>
    <xf numFmtId="165" fontId="125" fillId="0" borderId="12" xfId="0" applyFont="1" applyBorder="1" applyAlignment="1">
      <alignment horizontal="center" vertical="center" wrapText="1"/>
    </xf>
    <xf numFmtId="165" fontId="109" fillId="0" borderId="12" xfId="0" applyFont="1" applyBorder="1" applyAlignment="1"/>
    <xf numFmtId="0" fontId="114" fillId="0" borderId="0" xfId="176" applyNumberFormat="1" applyFont="1" applyFill="1" applyAlignment="1">
      <alignment horizontal="left" wrapText="1"/>
    </xf>
    <xf numFmtId="165" fontId="114" fillId="0" borderId="0" xfId="0" applyFont="1" applyFill="1" applyAlignment="1">
      <alignment horizontal="left" vertical="top" wrapText="1"/>
    </xf>
    <xf numFmtId="0" fontId="114" fillId="0" borderId="0" xfId="176" applyFont="1" applyFill="1" applyAlignment="1">
      <alignment horizontal="left" wrapText="1"/>
    </xf>
  </cellXfs>
  <cellStyles count="208">
    <cellStyle name="%" xfId="1"/>
    <cellStyle name="20% - Accent1" xfId="2" builtinId="30" customBuiltin="1"/>
    <cellStyle name="20% - Accent1 2" xfId="3"/>
    <cellStyle name="20% - Accent1 3" xfId="4"/>
    <cellStyle name="20% - Accent1 4" xfId="5"/>
    <cellStyle name="20% - Accent1 5" xfId="6"/>
    <cellStyle name="20% - Accent2" xfId="7" builtinId="34" customBuiltin="1"/>
    <cellStyle name="20% - Accent2 2" xfId="8"/>
    <cellStyle name="20% - Accent2 3" xfId="9"/>
    <cellStyle name="20% - Accent2 4" xfId="10"/>
    <cellStyle name="20% - Accent2 5" xfId="11"/>
    <cellStyle name="20% - Accent3" xfId="12" builtinId="38" customBuiltin="1"/>
    <cellStyle name="20% - Accent3 2" xfId="13"/>
    <cellStyle name="20% - Accent3 3" xfId="14"/>
    <cellStyle name="20% - Accent3 4" xfId="15"/>
    <cellStyle name="20% - Accent3 5" xfId="16"/>
    <cellStyle name="20% - Accent4" xfId="17" builtinId="42" customBuiltin="1"/>
    <cellStyle name="20% - Accent4 2" xfId="18"/>
    <cellStyle name="20% - Accent4 3" xfId="19"/>
    <cellStyle name="20% - Accent4 4" xfId="20"/>
    <cellStyle name="20% - Accent4 5" xfId="21"/>
    <cellStyle name="20% - Accent5" xfId="22" builtinId="46" customBuiltin="1"/>
    <cellStyle name="20% - Accent5 2" xfId="23"/>
    <cellStyle name="20% - Accent5 3" xfId="24"/>
    <cellStyle name="20% - Accent5 4" xfId="25"/>
    <cellStyle name="20% - Accent5 5" xfId="26"/>
    <cellStyle name="20% - Accent6" xfId="27" builtinId="50" customBuiltin="1"/>
    <cellStyle name="20% - Accent6 2" xfId="28"/>
    <cellStyle name="20% - Accent6 3" xfId="29"/>
    <cellStyle name="20% - Accent6 4" xfId="30"/>
    <cellStyle name="20% - Accent6 5" xfId="31"/>
    <cellStyle name="40% - Accent1" xfId="32" builtinId="31" customBuiltin="1"/>
    <cellStyle name="40% - Accent1 2" xfId="33"/>
    <cellStyle name="40% - Accent1 3" xfId="34"/>
    <cellStyle name="40% - Accent1 4" xfId="35"/>
    <cellStyle name="40% - Accent1 5" xfId="36"/>
    <cellStyle name="40% - Accent2" xfId="37" builtinId="35" customBuiltin="1"/>
    <cellStyle name="40% - Accent2 2" xfId="38"/>
    <cellStyle name="40% - Accent2 3" xfId="39"/>
    <cellStyle name="40% - Accent2 4" xfId="40"/>
    <cellStyle name="40% - Accent2 5" xfId="41"/>
    <cellStyle name="40% - Accent3" xfId="42" builtinId="39" customBuiltin="1"/>
    <cellStyle name="40% - Accent3 2" xfId="43"/>
    <cellStyle name="40% - Accent3 3" xfId="44"/>
    <cellStyle name="40% - Accent3 4" xfId="45"/>
    <cellStyle name="40% - Accent3 5" xfId="46"/>
    <cellStyle name="40% - Accent4" xfId="47" builtinId="43" customBuiltin="1"/>
    <cellStyle name="40% - Accent4 2" xfId="48"/>
    <cellStyle name="40% - Accent4 3" xfId="49"/>
    <cellStyle name="40% - Accent4 4" xfId="50"/>
    <cellStyle name="40% - Accent4 5" xfId="51"/>
    <cellStyle name="40% - Accent5" xfId="52" builtinId="47" customBuiltin="1"/>
    <cellStyle name="40% - Accent5 2" xfId="53"/>
    <cellStyle name="40% - Accent5 3" xfId="54"/>
    <cellStyle name="40% - Accent5 4" xfId="55"/>
    <cellStyle name="40% - Accent5 5" xfId="56"/>
    <cellStyle name="40% - Accent6" xfId="57" builtinId="51" customBuiltin="1"/>
    <cellStyle name="40% - Accent6 2" xfId="58"/>
    <cellStyle name="40% - Accent6 3" xfId="59"/>
    <cellStyle name="40% - Accent6 4" xfId="60"/>
    <cellStyle name="40% - Accent6 5" xfId="61"/>
    <cellStyle name="60% - Accent1" xfId="62" builtinId="32" customBuiltin="1"/>
    <cellStyle name="60% - Accent1 2" xfId="63"/>
    <cellStyle name="60% - Accent1 3" xfId="64"/>
    <cellStyle name="60% - Accent1 4" xfId="65"/>
    <cellStyle name="60% - Accent2" xfId="66" builtinId="36" customBuiltin="1"/>
    <cellStyle name="60% - Accent2 2" xfId="67"/>
    <cellStyle name="60% - Accent2 3" xfId="68"/>
    <cellStyle name="60% - Accent2 4" xfId="69"/>
    <cellStyle name="60% - Accent3" xfId="70" builtinId="40" customBuiltin="1"/>
    <cellStyle name="60% - Accent3 2" xfId="71"/>
    <cellStyle name="60% - Accent3 3" xfId="72"/>
    <cellStyle name="60% - Accent3 4" xfId="73"/>
    <cellStyle name="60% - Accent4" xfId="74" builtinId="44" customBuiltin="1"/>
    <cellStyle name="60% - Accent4 2" xfId="75"/>
    <cellStyle name="60% - Accent4 3" xfId="76"/>
    <cellStyle name="60% - Accent4 4" xfId="77"/>
    <cellStyle name="60% - Accent5" xfId="78" builtinId="48" customBuiltin="1"/>
    <cellStyle name="60% - Accent5 2" xfId="79"/>
    <cellStyle name="60% - Accent5 3" xfId="80"/>
    <cellStyle name="60% - Accent5 4" xfId="81"/>
    <cellStyle name="60% - Accent6" xfId="82" builtinId="52" customBuiltin="1"/>
    <cellStyle name="60% - Accent6 2" xfId="83"/>
    <cellStyle name="60% - Accent6 3" xfId="84"/>
    <cellStyle name="60% - Accent6 4" xfId="85"/>
    <cellStyle name="Accent1" xfId="86" builtinId="29" customBuiltin="1"/>
    <cellStyle name="Accent1 2" xfId="87"/>
    <cellStyle name="Accent1 3" xfId="88"/>
    <cellStyle name="Accent1 4" xfId="89"/>
    <cellStyle name="Accent2" xfId="90" builtinId="33" customBuiltin="1"/>
    <cellStyle name="Accent2 2" xfId="91"/>
    <cellStyle name="Accent2 3" xfId="92"/>
    <cellStyle name="Accent2 4" xfId="93"/>
    <cellStyle name="Accent3" xfId="94" builtinId="37" customBuiltin="1"/>
    <cellStyle name="Accent3 2" xfId="95"/>
    <cellStyle name="Accent3 3" xfId="96"/>
    <cellStyle name="Accent3 4" xfId="97"/>
    <cellStyle name="Accent4" xfId="98" builtinId="41" customBuiltin="1"/>
    <cellStyle name="Accent4 2" xfId="99"/>
    <cellStyle name="Accent4 3" xfId="100"/>
    <cellStyle name="Accent4 4" xfId="101"/>
    <cellStyle name="Accent5" xfId="102" builtinId="45" customBuiltin="1"/>
    <cellStyle name="Accent5 2" xfId="103"/>
    <cellStyle name="Accent5 3" xfId="104"/>
    <cellStyle name="Accent5 4" xfId="105"/>
    <cellStyle name="Accent6" xfId="106" builtinId="49" customBuiltin="1"/>
    <cellStyle name="Accent6 2" xfId="107"/>
    <cellStyle name="Accent6 3" xfId="108"/>
    <cellStyle name="Accent6 4" xfId="109"/>
    <cellStyle name="Bad" xfId="110" builtinId="27" customBuiltin="1"/>
    <cellStyle name="Bad 2" xfId="111"/>
    <cellStyle name="Bad 3" xfId="112"/>
    <cellStyle name="Bad 4" xfId="113"/>
    <cellStyle name="Calculation" xfId="114" builtinId="22" customBuiltin="1"/>
    <cellStyle name="Calculation 2" xfId="115"/>
    <cellStyle name="Calculation 3" xfId="116"/>
    <cellStyle name="Calculation 4" xfId="117"/>
    <cellStyle name="Check Cell" xfId="118" builtinId="23" customBuiltin="1"/>
    <cellStyle name="Check Cell 2" xfId="119"/>
    <cellStyle name="Check Cell 3" xfId="120"/>
    <cellStyle name="Check Cell 4" xfId="121"/>
    <cellStyle name="Comma" xfId="122" builtinId="3"/>
    <cellStyle name="Comma 2" xfId="123"/>
    <cellStyle name="Comma 3" xfId="124"/>
    <cellStyle name="Comma 4" xfId="201"/>
    <cellStyle name="Comma 5" xfId="202"/>
    <cellStyle name="Explanatory Text" xfId="125" builtinId="53" customBuiltin="1"/>
    <cellStyle name="Explanatory Text 2" xfId="126"/>
    <cellStyle name="Explanatory Text 3" xfId="127"/>
    <cellStyle name="Explanatory Text 4" xfId="128"/>
    <cellStyle name="Followed Hyperlink 2" xfId="129"/>
    <cellStyle name="Good" xfId="130" builtinId="26" customBuiltin="1"/>
    <cellStyle name="Good 2" xfId="131"/>
    <cellStyle name="Good 3" xfId="132"/>
    <cellStyle name="Good 4" xfId="133"/>
    <cellStyle name="Heading 1" xfId="134" builtinId="16" customBuiltin="1"/>
    <cellStyle name="Heading 1 2" xfId="135"/>
    <cellStyle name="Heading 1 3" xfId="136"/>
    <cellStyle name="Heading 1 4" xfId="137"/>
    <cellStyle name="Heading 2" xfId="138" builtinId="17" customBuiltin="1"/>
    <cellStyle name="Heading 2 2" xfId="139"/>
    <cellStyle name="Heading 2 3" xfId="140"/>
    <cellStyle name="Heading 2 4" xfId="141"/>
    <cellStyle name="Heading 3" xfId="142" builtinId="18" customBuiltin="1"/>
    <cellStyle name="Heading 3 2" xfId="143"/>
    <cellStyle name="Heading 3 3" xfId="144"/>
    <cellStyle name="Heading 3 4" xfId="145"/>
    <cellStyle name="Heading 4" xfId="146" builtinId="19" customBuiltin="1"/>
    <cellStyle name="Heading 4 2" xfId="147"/>
    <cellStyle name="Heading 4 3" xfId="148"/>
    <cellStyle name="Heading 4 4" xfId="149"/>
    <cellStyle name="Hyperlink" xfId="150" builtinId="8"/>
    <cellStyle name="Hyperlink 2" xfId="151"/>
    <cellStyle name="Hyperlink 3" xfId="152"/>
    <cellStyle name="Hyperlink_STS 2012 - Rail - Table 7.6 - New version - 21-11-2012" xfId="153"/>
    <cellStyle name="Input" xfId="154" builtinId="20" customBuiltin="1"/>
    <cellStyle name="Input 2" xfId="155"/>
    <cellStyle name="Input 3" xfId="156"/>
    <cellStyle name="Input 4" xfId="157"/>
    <cellStyle name="Linked Cell" xfId="158" builtinId="24" customBuiltin="1"/>
    <cellStyle name="Linked Cell 2" xfId="159"/>
    <cellStyle name="Linked Cell 3" xfId="160"/>
    <cellStyle name="Linked Cell 4" xfId="161"/>
    <cellStyle name="Neutral" xfId="162" builtinId="28" customBuiltin="1"/>
    <cellStyle name="Neutral 2" xfId="163"/>
    <cellStyle name="Neutral 3" xfId="164"/>
    <cellStyle name="Neutral 4" xfId="165"/>
    <cellStyle name="Normal" xfId="0" builtinId="0"/>
    <cellStyle name="Normal 10" xfId="199"/>
    <cellStyle name="Normal 2" xfId="166"/>
    <cellStyle name="Normal 2 2" xfId="200"/>
    <cellStyle name="Normal 2 3" xfId="203"/>
    <cellStyle name="Normal 3" xfId="167"/>
    <cellStyle name="Normal 3 2" xfId="205"/>
    <cellStyle name="Normal 4" xfId="168"/>
    <cellStyle name="Normal 4 2" xfId="204"/>
    <cellStyle name="Normal 5" xfId="169"/>
    <cellStyle name="Normal 5 2" xfId="206"/>
    <cellStyle name="Normal 6" xfId="170"/>
    <cellStyle name="Normal 6 2" xfId="207"/>
    <cellStyle name="Normal 7" xfId="171"/>
    <cellStyle name="Normal 8" xfId="172"/>
    <cellStyle name="Normal 9" xfId="173"/>
    <cellStyle name="Normal_chapter02 - bus &amp; coach" xfId="174"/>
    <cellStyle name="Normal_Sheet1" xfId="175"/>
    <cellStyle name="Normal_STS 2012 - Rail - Table 7.6 - New version - 21-11-2012" xfId="176"/>
    <cellStyle name="Note" xfId="177" builtinId="10" customBuiltin="1"/>
    <cellStyle name="Note 2" xfId="178"/>
    <cellStyle name="Note 3" xfId="179"/>
    <cellStyle name="Note 4" xfId="180"/>
    <cellStyle name="Note 5" xfId="181"/>
    <cellStyle name="Output" xfId="182" builtinId="21" customBuiltin="1"/>
    <cellStyle name="Output 2" xfId="183"/>
    <cellStyle name="Output 3" xfId="184"/>
    <cellStyle name="Output 4" xfId="185"/>
    <cellStyle name="Percent" xfId="186" builtinId="5"/>
    <cellStyle name="Percent 2" xfId="187"/>
    <cellStyle name="Title" xfId="188" builtinId="15" customBuiltin="1"/>
    <cellStyle name="Title 2" xfId="189"/>
    <cellStyle name="Title 3" xfId="190"/>
    <cellStyle name="Total" xfId="191" builtinId="25" customBuiltin="1"/>
    <cellStyle name="Total 2" xfId="192"/>
    <cellStyle name="Total 3" xfId="193"/>
    <cellStyle name="Total 4" xfId="194"/>
    <cellStyle name="Warning Text" xfId="195" builtinId="11" customBuiltin="1"/>
    <cellStyle name="Warning Text 2" xfId="196"/>
    <cellStyle name="Warning Text 3" xfId="197"/>
    <cellStyle name="Warning Text 4" xfId="19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externalLink" Target="externalLinks/externalLink1.xml" Id="rId18" /><Relationship Type="http://schemas.openxmlformats.org/officeDocument/2006/relationships/calcChain" Target="calcChain.xml" Id="rId26" /><Relationship Type="http://schemas.openxmlformats.org/officeDocument/2006/relationships/worksheet" Target="worksheets/sheet3.xml" Id="rId3" /><Relationship Type="http://schemas.openxmlformats.org/officeDocument/2006/relationships/externalLink" Target="externalLinks/externalLink4.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sharedStrings" Target="sharedStrings.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externalLink" Target="externalLinks/externalLink3.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styles" Target="styles.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theme" Target="theme/theme1.xml" Id="rId23" /><Relationship Type="http://schemas.openxmlformats.org/officeDocument/2006/relationships/worksheet" Target="worksheets/sheet10.xml" Id="rId10" /><Relationship Type="http://schemas.openxmlformats.org/officeDocument/2006/relationships/externalLink" Target="externalLinks/externalLink2.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externalLink" Target="externalLinks/externalLink5.xml" Id="rId22" /><Relationship Type="http://schemas.openxmlformats.org/officeDocument/2006/relationships/customXml" Target="/customXML/item2.xml" Id="Rcc63949c38864e23"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205736894164194E-2"/>
          <c:y val="2.4868123587038434E-2"/>
          <c:w val="0.7685459940652819"/>
          <c:h val="0.95101733232856067"/>
        </c:manualLayout>
      </c:layout>
      <c:lineChart>
        <c:grouping val="standard"/>
        <c:varyColors val="0"/>
        <c:ser>
          <c:idx val="0"/>
          <c:order val="0"/>
          <c:tx>
            <c:strRef>
              <c:f>'compare with ScotRail'!$B$3</c:f>
              <c:strCache>
                <c:ptCount val="1"/>
                <c:pt idx="0">
                  <c:v>Internal </c:v>
                </c:pt>
              </c:strCache>
            </c:strRef>
          </c:tx>
          <c:spPr>
            <a:ln w="38100">
              <a:solidFill>
                <a:srgbClr val="000000"/>
              </a:solidFill>
              <a:prstDash val="solid"/>
            </a:ln>
          </c:spPr>
          <c:marker>
            <c:symbol val="diamond"/>
            <c:size val="9"/>
            <c:spPr>
              <a:solidFill>
                <a:srgbClr val="000000"/>
              </a:solidFill>
              <a:ln>
                <a:solidFill>
                  <a:srgbClr val="000000"/>
                </a:solidFill>
                <a:prstDash val="solid"/>
              </a:ln>
            </c:spPr>
          </c:marker>
          <c:cat>
            <c:strRef>
              <c:f>'compare with ScotRail'!$C$2:$L$2</c:f>
              <c:strCache>
                <c:ptCount val="10"/>
                <c:pt idx="0">
                  <c:v>2000-01</c:v>
                </c:pt>
                <c:pt idx="1">
                  <c:v>2001-023</c:v>
                </c:pt>
                <c:pt idx="2">
                  <c:v>2002-033</c:v>
                </c:pt>
                <c:pt idx="3">
                  <c:v>2003-04</c:v>
                </c:pt>
                <c:pt idx="4">
                  <c:v>2004-05</c:v>
                </c:pt>
                <c:pt idx="5">
                  <c:v>2005-06</c:v>
                </c:pt>
                <c:pt idx="6">
                  <c:v>2006-07</c:v>
                </c:pt>
                <c:pt idx="7">
                  <c:v>2007-08</c:v>
                </c:pt>
                <c:pt idx="8">
                  <c:v>2008-09</c:v>
                </c:pt>
                <c:pt idx="9">
                  <c:v>2009-10</c:v>
                </c:pt>
              </c:strCache>
            </c:strRef>
          </c:cat>
          <c:val>
            <c:numRef>
              <c:f>'compare with ScotRail'!$C$3:$L$3</c:f>
              <c:numCache>
                <c:formatCode>General_)</c:formatCode>
                <c:ptCount val="10"/>
                <c:pt idx="0">
                  <c:v>62.296515999999997</c:v>
                </c:pt>
                <c:pt idx="1">
                  <c:v>50.371815000000005</c:v>
                </c:pt>
                <c:pt idx="2">
                  <c:v>49.937775000000002</c:v>
                </c:pt>
                <c:pt idx="3">
                  <c:v>53.379652999999998</c:v>
                </c:pt>
                <c:pt idx="4">
                  <c:v>58.802374999999998</c:v>
                </c:pt>
                <c:pt idx="5">
                  <c:v>64.114599999999996</c:v>
                </c:pt>
                <c:pt idx="6">
                  <c:v>66.998024999999998</c:v>
                </c:pt>
                <c:pt idx="7">
                  <c:v>69.828187</c:v>
                </c:pt>
                <c:pt idx="8">
                  <c:v>73.191563059940066</c:v>
                </c:pt>
                <c:pt idx="9">
                  <c:v>73.153299230060313</c:v>
                </c:pt>
              </c:numCache>
            </c:numRef>
          </c:val>
          <c:smooth val="0"/>
          <c:extLst>
            <c:ext xmlns:c16="http://schemas.microsoft.com/office/drawing/2014/chart" uri="{C3380CC4-5D6E-409C-BE32-E72D297353CC}">
              <c16:uniqueId val="{00000000-A4D3-4D96-9AD9-6694C568270F}"/>
            </c:ext>
          </c:extLst>
        </c:ser>
        <c:ser>
          <c:idx val="1"/>
          <c:order val="1"/>
          <c:tx>
            <c:strRef>
              <c:f>'compare with ScotRail'!$B$4</c:f>
              <c:strCache>
                <c:ptCount val="1"/>
                <c:pt idx="0">
                  <c:v>ScotRail</c:v>
                </c:pt>
              </c:strCache>
            </c:strRef>
          </c:tx>
          <c:spPr>
            <a:ln w="38100">
              <a:solidFill>
                <a:srgbClr val="00CCFF"/>
              </a:solidFill>
              <a:prstDash val="solid"/>
            </a:ln>
          </c:spPr>
          <c:marker>
            <c:symbol val="square"/>
            <c:size val="9"/>
            <c:spPr>
              <a:solidFill>
                <a:srgbClr val="FFFFFF"/>
              </a:solidFill>
              <a:ln>
                <a:solidFill>
                  <a:srgbClr val="000000"/>
                </a:solidFill>
                <a:prstDash val="solid"/>
              </a:ln>
            </c:spPr>
          </c:marker>
          <c:cat>
            <c:strRef>
              <c:f>'compare with ScotRail'!$C$2:$L$2</c:f>
              <c:strCache>
                <c:ptCount val="10"/>
                <c:pt idx="0">
                  <c:v>2000-01</c:v>
                </c:pt>
                <c:pt idx="1">
                  <c:v>2001-023</c:v>
                </c:pt>
                <c:pt idx="2">
                  <c:v>2002-033</c:v>
                </c:pt>
                <c:pt idx="3">
                  <c:v>2003-04</c:v>
                </c:pt>
                <c:pt idx="4">
                  <c:v>2004-05</c:v>
                </c:pt>
                <c:pt idx="5">
                  <c:v>2005-06</c:v>
                </c:pt>
                <c:pt idx="6">
                  <c:v>2006-07</c:v>
                </c:pt>
                <c:pt idx="7">
                  <c:v>2007-08</c:v>
                </c:pt>
                <c:pt idx="8">
                  <c:v>2008-09</c:v>
                </c:pt>
                <c:pt idx="9">
                  <c:v>2009-10</c:v>
                </c:pt>
              </c:strCache>
            </c:strRef>
          </c:cat>
          <c:val>
            <c:numRef>
              <c:f>'compare with ScotRail'!$C$4:$L$4</c:f>
              <c:numCache>
                <c:formatCode>General_)</c:formatCode>
                <c:ptCount val="10"/>
                <c:pt idx="0">
                  <c:v>49.24</c:v>
                </c:pt>
                <c:pt idx="1">
                  <c:v>63.158000000000008</c:v>
                </c:pt>
                <c:pt idx="2">
                  <c:v>60.746181999999997</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A4D3-4D96-9AD9-6694C568270F}"/>
            </c:ext>
          </c:extLst>
        </c:ser>
        <c:ser>
          <c:idx val="2"/>
          <c:order val="2"/>
          <c:tx>
            <c:strRef>
              <c:f>'compare with ScotRail'!$B$5</c:f>
              <c:strCache>
                <c:ptCount val="1"/>
                <c:pt idx="0">
                  <c:v>diff</c:v>
                </c:pt>
              </c:strCache>
            </c:strRef>
          </c:tx>
          <c:spPr>
            <a:ln w="38100">
              <a:solidFill>
                <a:srgbClr val="800000"/>
              </a:solidFill>
              <a:prstDash val="sysDash"/>
            </a:ln>
          </c:spPr>
          <c:marker>
            <c:symbol val="triangle"/>
            <c:size val="9"/>
            <c:spPr>
              <a:solidFill>
                <a:srgbClr val="FFFFFF"/>
              </a:solidFill>
              <a:ln>
                <a:solidFill>
                  <a:srgbClr val="800000"/>
                </a:solidFill>
                <a:prstDash val="solid"/>
              </a:ln>
            </c:spPr>
          </c:marker>
          <c:cat>
            <c:strRef>
              <c:f>'compare with ScotRail'!$C$2:$L$2</c:f>
              <c:strCache>
                <c:ptCount val="10"/>
                <c:pt idx="0">
                  <c:v>2000-01</c:v>
                </c:pt>
                <c:pt idx="1">
                  <c:v>2001-023</c:v>
                </c:pt>
                <c:pt idx="2">
                  <c:v>2002-033</c:v>
                </c:pt>
                <c:pt idx="3">
                  <c:v>2003-04</c:v>
                </c:pt>
                <c:pt idx="4">
                  <c:v>2004-05</c:v>
                </c:pt>
                <c:pt idx="5">
                  <c:v>2005-06</c:v>
                </c:pt>
                <c:pt idx="6">
                  <c:v>2006-07</c:v>
                </c:pt>
                <c:pt idx="7">
                  <c:v>2007-08</c:v>
                </c:pt>
                <c:pt idx="8">
                  <c:v>2008-09</c:v>
                </c:pt>
                <c:pt idx="9">
                  <c:v>2009-10</c:v>
                </c:pt>
              </c:strCache>
            </c:strRef>
          </c:cat>
          <c:val>
            <c:numRef>
              <c:f>'compare with ScotRail'!$C$5:$L$5</c:f>
              <c:numCache>
                <c:formatCode>General_)</c:formatCode>
                <c:ptCount val="10"/>
                <c:pt idx="0">
                  <c:v>13.056515999999995</c:v>
                </c:pt>
                <c:pt idx="1">
                  <c:v>-12.786185000000003</c:v>
                </c:pt>
                <c:pt idx="2">
                  <c:v>-10.808406999999995</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A4D3-4D96-9AD9-6694C568270F}"/>
            </c:ext>
          </c:extLst>
        </c:ser>
        <c:dLbls>
          <c:showLegendKey val="0"/>
          <c:showVal val="0"/>
          <c:showCatName val="0"/>
          <c:showSerName val="0"/>
          <c:showPercent val="0"/>
          <c:showBubbleSize val="0"/>
        </c:dLbls>
        <c:marker val="1"/>
        <c:smooth val="0"/>
        <c:axId val="423602184"/>
        <c:axId val="1"/>
      </c:lineChart>
      <c:catAx>
        <c:axId val="423602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en-US"/>
          </a:p>
        </c:txPr>
        <c:crossAx val="423602184"/>
        <c:crosses val="autoZero"/>
        <c:crossBetween val="between"/>
      </c:valAx>
      <c:spPr>
        <a:noFill/>
        <a:ln w="12700">
          <a:solidFill>
            <a:srgbClr val="C0C0C0"/>
          </a:solidFill>
          <a:prstDash val="solid"/>
        </a:ln>
      </c:spPr>
    </c:plotArea>
    <c:legend>
      <c:legendPos val="r"/>
      <c:layout>
        <c:manualLayout>
          <c:xMode val="edge"/>
          <c:yMode val="edge"/>
          <c:x val="0.85163287823443434"/>
          <c:y val="0.46646587036454656"/>
          <c:w val="0.14144421858246947"/>
          <c:h val="6.932931424265254E-2"/>
        </c:manualLayout>
      </c:layout>
      <c:overlay val="0"/>
      <c:spPr>
        <a:solidFill>
          <a:srgbClr val="FFFFFF"/>
        </a:solidFill>
        <a:ln w="3175">
          <a:solidFill>
            <a:srgbClr val="C0C0C0"/>
          </a:solidFill>
          <a:prstDash val="solid"/>
        </a:ln>
      </c:spPr>
      <c:txPr>
        <a:bodyPr/>
        <a:lstStyle/>
        <a:p>
          <a:pPr>
            <a:defRPr sz="55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FFFFFF"/>
      </a:solidFill>
      <a:prstDash val="solid"/>
    </a:ln>
  </c:spPr>
  <c:txPr>
    <a:bodyPr/>
    <a:lstStyle/>
    <a:p>
      <a:pPr>
        <a:defRPr sz="1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623036649214659E-2"/>
          <c:y val="3.4862385321100919E-2"/>
          <c:w val="0.87303664921465973"/>
          <c:h val="0.80917431192660549"/>
        </c:manualLayout>
      </c:layout>
      <c:lineChart>
        <c:grouping val="standard"/>
        <c:varyColors val="0"/>
        <c:ser>
          <c:idx val="0"/>
          <c:order val="0"/>
          <c:tx>
            <c:v>Total Passenger Numbers</c:v>
          </c:tx>
          <c:spPr>
            <a:ln w="38100">
              <a:solidFill>
                <a:srgbClr val="996633"/>
              </a:solidFill>
              <a:prstDash val="solid"/>
            </a:ln>
          </c:spPr>
          <c:marker>
            <c:symbol val="square"/>
            <c:size val="9"/>
            <c:spPr>
              <a:solidFill>
                <a:srgbClr val="FFFFFF"/>
              </a:solidFill>
              <a:ln>
                <a:solidFill>
                  <a:srgbClr val="996666"/>
                </a:solidFill>
                <a:prstDash val="solid"/>
              </a:ln>
            </c:spPr>
          </c:marker>
          <c:cat>
            <c:strRef>
              <c:f>'Fig 7.1-7.2'!$I$57:$U$57</c:f>
              <c:strCache>
                <c:ptCount val="13"/>
                <c:pt idx="0">
                  <c:v>07-08</c:v>
                </c:pt>
                <c:pt idx="1">
                  <c:v>08-09</c:v>
                </c:pt>
                <c:pt idx="2">
                  <c:v>09-10</c:v>
                </c:pt>
                <c:pt idx="3">
                  <c:v>10-11</c:v>
                </c:pt>
                <c:pt idx="4">
                  <c:v>11-12</c:v>
                </c:pt>
                <c:pt idx="5">
                  <c:v>12-13</c:v>
                </c:pt>
                <c:pt idx="6">
                  <c:v>13-14</c:v>
                </c:pt>
                <c:pt idx="7">
                  <c:v>14-15</c:v>
                </c:pt>
                <c:pt idx="8">
                  <c:v>15-16</c:v>
                </c:pt>
                <c:pt idx="9">
                  <c:v>16-17</c:v>
                </c:pt>
                <c:pt idx="10">
                  <c:v>17-18</c:v>
                </c:pt>
                <c:pt idx="11">
                  <c:v>18-19</c:v>
                </c:pt>
                <c:pt idx="12">
                  <c:v>19-20</c:v>
                </c:pt>
              </c:strCache>
            </c:strRef>
          </c:cat>
          <c:val>
            <c:numRef>
              <c:f>'Fig 7.1-7.2'!$I$58:$T$58</c:f>
              <c:numCache>
                <c:formatCode>#,##0.0</c:formatCode>
                <c:ptCount val="12"/>
                <c:pt idx="0">
                  <c:v>72.744290000000007</c:v>
                </c:pt>
                <c:pt idx="1">
                  <c:v>76.256077703670073</c:v>
                </c:pt>
                <c:pt idx="2">
                  <c:v>76.473890324940314</c:v>
                </c:pt>
                <c:pt idx="3">
                  <c:v>79.4462863670296</c:v>
                </c:pt>
                <c:pt idx="4">
                  <c:v>83.310800000000015</c:v>
                </c:pt>
                <c:pt idx="5">
                  <c:v>85.751156000000009</c:v>
                </c:pt>
                <c:pt idx="6">
                  <c:v>86.677795000000003</c:v>
                </c:pt>
                <c:pt idx="7">
                  <c:v>91.736174000000005</c:v>
                </c:pt>
                <c:pt idx="8">
                  <c:v>93.358760000000004</c:v>
                </c:pt>
                <c:pt idx="9">
                  <c:v>94.233020999999994</c:v>
                </c:pt>
                <c:pt idx="10">
                  <c:v>97.141767999999999</c:v>
                </c:pt>
                <c:pt idx="11">
                  <c:v>96.988740000000007</c:v>
                </c:pt>
              </c:numCache>
            </c:numRef>
          </c:val>
          <c:smooth val="0"/>
          <c:extLst>
            <c:ext xmlns:c16="http://schemas.microsoft.com/office/drawing/2014/chart" uri="{C3380CC4-5D6E-409C-BE32-E72D297353CC}">
              <c16:uniqueId val="{00000000-23E5-45AF-B0FF-8D93B194689B}"/>
            </c:ext>
          </c:extLst>
        </c:ser>
        <c:ser>
          <c:idx val="1"/>
          <c:order val="1"/>
          <c:tx>
            <c:strRef>
              <c:f>'Fig 7.1-7.2'!$A$60</c:f>
              <c:strCache>
                <c:ptCount val="1"/>
                <c:pt idx="0">
                  <c:v>Passenger Receipts</c:v>
                </c:pt>
              </c:strCache>
            </c:strRef>
          </c:tx>
          <c:spPr>
            <a:ln w="38100">
              <a:solidFill>
                <a:srgbClr val="000000"/>
              </a:solidFill>
              <a:prstDash val="solid"/>
            </a:ln>
          </c:spPr>
          <c:marker>
            <c:symbol val="square"/>
            <c:size val="9"/>
            <c:spPr>
              <a:solidFill>
                <a:srgbClr val="000000"/>
              </a:solidFill>
              <a:ln>
                <a:solidFill>
                  <a:srgbClr val="000000"/>
                </a:solidFill>
                <a:prstDash val="solid"/>
              </a:ln>
            </c:spPr>
          </c:marker>
          <c:cat>
            <c:strRef>
              <c:f>'Fig 7.1-7.2'!$I$57:$U$57</c:f>
              <c:strCache>
                <c:ptCount val="13"/>
                <c:pt idx="0">
                  <c:v>07-08</c:v>
                </c:pt>
                <c:pt idx="1">
                  <c:v>08-09</c:v>
                </c:pt>
                <c:pt idx="2">
                  <c:v>09-10</c:v>
                </c:pt>
                <c:pt idx="3">
                  <c:v>10-11</c:v>
                </c:pt>
                <c:pt idx="4">
                  <c:v>11-12</c:v>
                </c:pt>
                <c:pt idx="5">
                  <c:v>12-13</c:v>
                </c:pt>
                <c:pt idx="6">
                  <c:v>13-14</c:v>
                </c:pt>
                <c:pt idx="7">
                  <c:v>14-15</c:v>
                </c:pt>
                <c:pt idx="8">
                  <c:v>15-16</c:v>
                </c:pt>
                <c:pt idx="9">
                  <c:v>16-17</c:v>
                </c:pt>
                <c:pt idx="10">
                  <c:v>17-18</c:v>
                </c:pt>
                <c:pt idx="11">
                  <c:v>18-19</c:v>
                </c:pt>
                <c:pt idx="12">
                  <c:v>19-20</c:v>
                </c:pt>
              </c:strCache>
            </c:strRef>
          </c:cat>
          <c:val>
            <c:numRef>
              <c:f>'Fig 7.1-7.2'!$I$60:$T$60</c:f>
              <c:numCache>
                <c:formatCode>#,##0.0</c:formatCode>
                <c:ptCount val="12"/>
                <c:pt idx="0">
                  <c:v>402.06453289131008</c:v>
                </c:pt>
                <c:pt idx="1">
                  <c:v>403.61788138327142</c:v>
                </c:pt>
                <c:pt idx="2">
                  <c:v>443.42734012302174</c:v>
                </c:pt>
                <c:pt idx="3">
                  <c:v>459.53161295278642</c:v>
                </c:pt>
                <c:pt idx="4">
                  <c:v>470.99048719455783</c:v>
                </c:pt>
                <c:pt idx="5">
                  <c:v>489.37997670210143</c:v>
                </c:pt>
                <c:pt idx="6">
                  <c:v>503.88825840543791</c:v>
                </c:pt>
                <c:pt idx="7">
                  <c:v>529.75673943209779</c:v>
                </c:pt>
                <c:pt idx="8">
                  <c:v>549.28918328459815</c:v>
                </c:pt>
                <c:pt idx="9">
                  <c:v>555.33677220828577</c:v>
                </c:pt>
                <c:pt idx="10">
                  <c:v>631.04644324213234</c:v>
                </c:pt>
                <c:pt idx="11">
                  <c:v>623.65069199999994</c:v>
                </c:pt>
              </c:numCache>
            </c:numRef>
          </c:val>
          <c:smooth val="0"/>
          <c:extLst>
            <c:ext xmlns:c16="http://schemas.microsoft.com/office/drawing/2014/chart" uri="{C3380CC4-5D6E-409C-BE32-E72D297353CC}">
              <c16:uniqueId val="{00000001-23E5-45AF-B0FF-8D93B194689B}"/>
            </c:ext>
          </c:extLst>
        </c:ser>
        <c:ser>
          <c:idx val="2"/>
          <c:order val="2"/>
          <c:tx>
            <c:strRef>
              <c:f>'Fig 7.1-7.2'!$A$59</c:f>
              <c:strCache>
                <c:ptCount val="1"/>
                <c:pt idx="0">
                  <c:v>Scotrail passengers</c:v>
                </c:pt>
              </c:strCache>
            </c:strRef>
          </c:tx>
          <c:spPr>
            <a:ln w="25400">
              <a:solidFill>
                <a:srgbClr val="424242"/>
              </a:solidFill>
              <a:prstDash val="lgDash"/>
            </a:ln>
          </c:spPr>
          <c:marker>
            <c:symbol val="none"/>
          </c:marker>
          <c:cat>
            <c:strRef>
              <c:f>'Fig 7.1-7.2'!$I$57:$U$57</c:f>
              <c:strCache>
                <c:ptCount val="13"/>
                <c:pt idx="0">
                  <c:v>07-08</c:v>
                </c:pt>
                <c:pt idx="1">
                  <c:v>08-09</c:v>
                </c:pt>
                <c:pt idx="2">
                  <c:v>09-10</c:v>
                </c:pt>
                <c:pt idx="3">
                  <c:v>10-11</c:v>
                </c:pt>
                <c:pt idx="4">
                  <c:v>11-12</c:v>
                </c:pt>
                <c:pt idx="5">
                  <c:v>12-13</c:v>
                </c:pt>
                <c:pt idx="6">
                  <c:v>13-14</c:v>
                </c:pt>
                <c:pt idx="7">
                  <c:v>14-15</c:v>
                </c:pt>
                <c:pt idx="8">
                  <c:v>15-16</c:v>
                </c:pt>
                <c:pt idx="9">
                  <c:v>16-17</c:v>
                </c:pt>
                <c:pt idx="10">
                  <c:v>17-18</c:v>
                </c:pt>
                <c:pt idx="11">
                  <c:v>18-19</c:v>
                </c:pt>
                <c:pt idx="12">
                  <c:v>19-20</c:v>
                </c:pt>
              </c:strCache>
            </c:strRef>
          </c:cat>
          <c:val>
            <c:numRef>
              <c:f>'Fig 7.1-7.2'!$I$59:$U$59</c:f>
              <c:numCache>
                <c:formatCode>0.0</c:formatCode>
                <c:ptCount val="13"/>
                <c:pt idx="0">
                  <c:v>74.468000000000004</c:v>
                </c:pt>
                <c:pt idx="1">
                  <c:v>76.429000000000002</c:v>
                </c:pt>
                <c:pt idx="2">
                  <c:v>76.929000000000002</c:v>
                </c:pt>
                <c:pt idx="3">
                  <c:v>78.289948071739673</c:v>
                </c:pt>
                <c:pt idx="4">
                  <c:v>81.099999999999994</c:v>
                </c:pt>
                <c:pt idx="5">
                  <c:v>83.25</c:v>
                </c:pt>
                <c:pt idx="6">
                  <c:v>86.34</c:v>
                </c:pt>
                <c:pt idx="7">
                  <c:v>92.68</c:v>
                </c:pt>
                <c:pt idx="8">
                  <c:v>93.833063560429949</c:v>
                </c:pt>
                <c:pt idx="9">
                  <c:v>94.24</c:v>
                </c:pt>
                <c:pt idx="10">
                  <c:v>97.775299589999477</c:v>
                </c:pt>
                <c:pt idx="11">
                  <c:v>97.777785749999907</c:v>
                </c:pt>
                <c:pt idx="12">
                  <c:v>96.424648159999791</c:v>
                </c:pt>
              </c:numCache>
            </c:numRef>
          </c:val>
          <c:smooth val="0"/>
          <c:extLst>
            <c:ext xmlns:c16="http://schemas.microsoft.com/office/drawing/2014/chart" uri="{C3380CC4-5D6E-409C-BE32-E72D297353CC}">
              <c16:uniqueId val="{00000002-23E5-45AF-B0FF-8D93B194689B}"/>
            </c:ext>
          </c:extLst>
        </c:ser>
        <c:dLbls>
          <c:showLegendKey val="0"/>
          <c:showVal val="0"/>
          <c:showCatName val="0"/>
          <c:showSerName val="0"/>
          <c:showPercent val="0"/>
          <c:showBubbleSize val="0"/>
        </c:dLbls>
        <c:marker val="1"/>
        <c:smooth val="0"/>
        <c:axId val="428626944"/>
        <c:axId val="1"/>
      </c:lineChart>
      <c:catAx>
        <c:axId val="428626944"/>
        <c:scaling>
          <c:orientation val="minMax"/>
        </c:scaling>
        <c:delete val="0"/>
        <c:axPos val="b"/>
        <c:majorGridlines>
          <c:spPr>
            <a:ln w="3175">
              <a:solidFill>
                <a:srgbClr val="80808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in val="0"/>
        </c:scaling>
        <c:delete val="0"/>
        <c:axPos val="l"/>
        <c:majorGridlines>
          <c:spPr>
            <a:ln w="3175">
              <a:solidFill>
                <a:srgbClr val="80808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Million</a:t>
                </a:r>
              </a:p>
            </c:rich>
          </c:tx>
          <c:layout>
            <c:manualLayout>
              <c:xMode val="edge"/>
              <c:yMode val="edge"/>
              <c:x val="6.5444976594420546E-3"/>
              <c:y val="0.3889909543380891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428626944"/>
        <c:crosses val="autoZero"/>
        <c:crossBetween val="midCat"/>
        <c:majorUnit val="20"/>
      </c:valAx>
      <c:spPr>
        <a:noFill/>
        <a:ln w="3175">
          <a:solidFill>
            <a:srgbClr val="C0C0C0"/>
          </a:solidFill>
          <a:prstDash val="solid"/>
        </a:ln>
      </c:spPr>
    </c:plotArea>
    <c:legend>
      <c:legendPos val="r"/>
      <c:layout>
        <c:manualLayout>
          <c:xMode val="edge"/>
          <c:yMode val="edge"/>
          <c:x val="8.891752577319588E-2"/>
          <c:y val="0.93165557293036083"/>
          <c:w val="0.86984536082474229"/>
          <c:h val="5.0359750725359698E-2"/>
        </c:manualLayout>
      </c:layout>
      <c:overlay val="0"/>
      <c:spPr>
        <a:solidFill>
          <a:srgbClr val="FFFFFF"/>
        </a:solidFill>
        <a:ln w="3175">
          <a:solidFill>
            <a:srgbClr val="C0C0C0"/>
          </a:solidFill>
          <a:prstDash val="solid"/>
        </a:ln>
      </c:spPr>
      <c:txPr>
        <a:bodyPr/>
        <a:lstStyle/>
        <a:p>
          <a:pPr>
            <a:defRPr sz="85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078534031413619E-2"/>
          <c:y val="0.12562814070351758"/>
          <c:w val="0.87172774869109948"/>
          <c:h val="0.75628140703517588"/>
        </c:manualLayout>
      </c:layout>
      <c:barChart>
        <c:barDir val="col"/>
        <c:grouping val="clustered"/>
        <c:varyColors val="0"/>
        <c:ser>
          <c:idx val="0"/>
          <c:order val="0"/>
          <c:tx>
            <c:strRef>
              <c:f>'Fig 7.1-7.2'!$A$66</c:f>
              <c:strCache>
                <c:ptCount val="1"/>
                <c:pt idx="0">
                  <c:v>Freight Lifted</c:v>
                </c:pt>
              </c:strCache>
            </c:strRef>
          </c:tx>
          <c:spPr>
            <a:ln w="38100">
              <a:solidFill>
                <a:srgbClr val="000000"/>
              </a:solidFill>
              <a:prstDash val="solid"/>
            </a:ln>
          </c:spPr>
          <c:invertIfNegative val="0"/>
          <c:cat>
            <c:strRef>
              <c:f>'Fig 7.1-7.2'!$B$65:$C$65</c:f>
              <c:strCache>
                <c:ptCount val="2"/>
                <c:pt idx="0">
                  <c:v>2018/19</c:v>
                </c:pt>
                <c:pt idx="1">
                  <c:v>2019/20</c:v>
                </c:pt>
              </c:strCache>
            </c:strRef>
          </c:cat>
          <c:val>
            <c:numRef>
              <c:f>'Fig 7.1-7.2'!$B$66:$C$66</c:f>
              <c:numCache>
                <c:formatCode>General_)</c:formatCode>
                <c:ptCount val="2"/>
                <c:pt idx="0">
                  <c:v>4.4475710924999996</c:v>
                </c:pt>
                <c:pt idx="1">
                  <c:v>4.2810627174999993</c:v>
                </c:pt>
              </c:numCache>
            </c:numRef>
          </c:val>
          <c:extLst>
            <c:ext xmlns:c16="http://schemas.microsoft.com/office/drawing/2014/chart" uri="{C3380CC4-5D6E-409C-BE32-E72D297353CC}">
              <c16:uniqueId val="{00000000-3FE2-4A6F-840B-2946DD567465}"/>
            </c:ext>
          </c:extLst>
        </c:ser>
        <c:dLbls>
          <c:showLegendKey val="0"/>
          <c:showVal val="0"/>
          <c:showCatName val="0"/>
          <c:showSerName val="0"/>
          <c:showPercent val="0"/>
          <c:showBubbleSize val="0"/>
        </c:dLbls>
        <c:gapWidth val="150"/>
        <c:axId val="428620056"/>
        <c:axId val="1"/>
      </c:barChart>
      <c:catAx>
        <c:axId val="428620056"/>
        <c:scaling>
          <c:orientation val="minMax"/>
        </c:scaling>
        <c:delete val="0"/>
        <c:axPos val="b"/>
        <c:majorGridlines>
          <c:spPr>
            <a:ln w="3175">
              <a:solidFill>
                <a:srgbClr val="80808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150" b="1"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ysDash"/>
            </a:ln>
          </c:spPr>
        </c:majorGridlines>
        <c:title>
          <c:tx>
            <c:rich>
              <a:bodyPr/>
              <a:lstStyle/>
              <a:p>
                <a:pPr>
                  <a:defRPr sz="1150" b="1" i="0" u="none" strike="noStrike" baseline="0">
                    <a:solidFill>
                      <a:srgbClr val="000000"/>
                    </a:solidFill>
                    <a:latin typeface="Arial"/>
                    <a:ea typeface="Arial"/>
                    <a:cs typeface="Arial"/>
                  </a:defRPr>
                </a:pPr>
                <a:r>
                  <a:rPr lang="en-GB"/>
                  <a:t>Million tonnes</a:t>
                </a:r>
              </a:p>
            </c:rich>
          </c:tx>
          <c:layout>
            <c:manualLayout>
              <c:xMode val="edge"/>
              <c:yMode val="edge"/>
              <c:x val="6.5444077554821772E-3"/>
              <c:y val="0.37185930768087949"/>
            </c:manualLayout>
          </c:layout>
          <c:overlay val="0"/>
          <c:spPr>
            <a:solidFill>
              <a:srgbClr val="FFFFFF"/>
            </a:solid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1150" b="1" i="0" u="none" strike="noStrike" baseline="0">
                <a:solidFill>
                  <a:srgbClr val="000000"/>
                </a:solidFill>
                <a:latin typeface="Arial"/>
                <a:ea typeface="Arial"/>
                <a:cs typeface="Arial"/>
              </a:defRPr>
            </a:pPr>
            <a:endParaRPr lang="en-US"/>
          </a:p>
        </c:txPr>
        <c:crossAx val="428620056"/>
        <c:crosses val="autoZero"/>
        <c:crossBetween val="between"/>
      </c:valAx>
      <c:spPr>
        <a:solidFill>
          <a:srgbClr val="FFFFFF"/>
        </a:solidFill>
        <a:ln w="3175">
          <a:solidFill>
            <a:srgbClr val="C0C0C0"/>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2009-10</c:v>
          </c:tx>
          <c:spPr>
            <a:solidFill>
              <a:srgbClr val="8080FF"/>
            </a:solidFill>
            <a:ln w="25400">
              <a:noFill/>
            </a:ln>
          </c:spPr>
          <c:invertIfNegative val="0"/>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'T7.6ab'!#REF!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'T7.6ab'!#REF!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947-43E0-B3C9-7FBDD0045988}"/>
            </c:ext>
          </c:extLst>
        </c:ser>
        <c:ser>
          <c:idx val="1"/>
          <c:order val="1"/>
          <c:tx>
            <c:v>2010-11</c:v>
          </c:tx>
          <c:spPr>
            <a:solidFill>
              <a:srgbClr val="802060"/>
            </a:solidFill>
            <a:ln w="25400">
              <a:noFill/>
            </a:ln>
          </c:spPr>
          <c:invertIfNegative val="0"/>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'T7.6ab'!#REF!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'T7.6ab'!#REF!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947-43E0-B3C9-7FBDD0045988}"/>
            </c:ext>
          </c:extLst>
        </c:ser>
        <c:dLbls>
          <c:showLegendKey val="0"/>
          <c:showVal val="0"/>
          <c:showCatName val="0"/>
          <c:showSerName val="0"/>
          <c:showPercent val="0"/>
          <c:showBubbleSize val="0"/>
        </c:dLbls>
        <c:gapWidth val="30"/>
        <c:axId val="428625632"/>
        <c:axId val="1"/>
      </c:barChart>
      <c:catAx>
        <c:axId val="428625632"/>
        <c:scaling>
          <c:orientation val="maxMin"/>
        </c:scaling>
        <c:delete val="0"/>
        <c:axPos val="l"/>
        <c:numFmt formatCode="General" sourceLinked="1"/>
        <c:majorTickMark val="out"/>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scaling>
        <c:delete val="1"/>
        <c:axPos val="t"/>
        <c:numFmt formatCode="General" sourceLinked="1"/>
        <c:majorTickMark val="out"/>
        <c:minorTickMark val="none"/>
        <c:tickLblPos val="nextTo"/>
        <c:crossAx val="428625632"/>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3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'T7.6ab'!$Q$41</c:f>
              <c:strCache>
                <c:ptCount val="1"/>
                <c:pt idx="0">
                  <c:v>2009-10</c:v>
                </c:pt>
              </c:strCache>
            </c:strRef>
          </c:tx>
          <c:spPr>
            <a:solidFill>
              <a:srgbClr val="8080FF"/>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'T7.6ab'!$B$42:$B$55</c:f>
              <c:strCache>
                <c:ptCount val="14"/>
                <c:pt idx="0">
                  <c:v>Aberdeen City</c:v>
                </c:pt>
                <c:pt idx="1">
                  <c:v>Aberdeenshire</c:v>
                </c:pt>
                <c:pt idx="2">
                  <c:v>Angus</c:v>
                </c:pt>
                <c:pt idx="3">
                  <c:v>Argyll and Bute</c:v>
                </c:pt>
                <c:pt idx="4">
                  <c:v>Clackmannan</c:v>
                </c:pt>
                <c:pt idx="5">
                  <c:v>Dumfries and Galloway</c:v>
                </c:pt>
                <c:pt idx="6">
                  <c:v>Dundee City</c:v>
                </c:pt>
                <c:pt idx="7">
                  <c:v>East Ayrshire</c:v>
                </c:pt>
                <c:pt idx="8">
                  <c:v>East Dunbartonshire</c:v>
                </c:pt>
                <c:pt idx="9">
                  <c:v>East Lothian</c:v>
                </c:pt>
                <c:pt idx="10">
                  <c:v>East Renfrewshire</c:v>
                </c:pt>
                <c:pt idx="11">
                  <c:v>Edinburgh, City Of</c:v>
                </c:pt>
                <c:pt idx="12">
                  <c:v>Falkirk</c:v>
                </c:pt>
                <c:pt idx="13">
                  <c:v>Fife</c:v>
                </c:pt>
              </c:strCache>
            </c:strRef>
          </c:cat>
          <c:val>
            <c:numRef>
              <c:f>'T7.6ab'!$Q$42:$Q$55</c:f>
              <c:numCache>
                <c:formatCode>#,##0</c:formatCode>
                <c:ptCount val="14"/>
                <c:pt idx="0">
                  <c:v>2872.6489999999999</c:v>
                </c:pt>
                <c:pt idx="1">
                  <c:v>953.63699999999994</c:v>
                </c:pt>
                <c:pt idx="2">
                  <c:v>799.21500000000003</c:v>
                </c:pt>
                <c:pt idx="3">
                  <c:v>1716.44452</c:v>
                </c:pt>
                <c:pt idx="4">
                  <c:v>386.77699999999999</c:v>
                </c:pt>
                <c:pt idx="5">
                  <c:v>374.62700000000001</c:v>
                </c:pt>
                <c:pt idx="6">
                  <c:v>1499.7919999999999</c:v>
                </c:pt>
                <c:pt idx="7">
                  <c:v>841.64474988000052</c:v>
                </c:pt>
                <c:pt idx="8">
                  <c:v>3787.5777498999992</c:v>
                </c:pt>
                <c:pt idx="9">
                  <c:v>1801.0329999999999</c:v>
                </c:pt>
                <c:pt idx="10">
                  <c:v>3008.8277998199983</c:v>
                </c:pt>
                <c:pt idx="11">
                  <c:v>19780.821139940002</c:v>
                </c:pt>
                <c:pt idx="12">
                  <c:v>2855.9389999999999</c:v>
                </c:pt>
                <c:pt idx="13">
                  <c:v>4902.1113800000003</c:v>
                </c:pt>
              </c:numCache>
            </c:numRef>
          </c:val>
          <c:extLst>
            <c:ext xmlns:c16="http://schemas.microsoft.com/office/drawing/2014/chart" uri="{C3380CC4-5D6E-409C-BE32-E72D297353CC}">
              <c16:uniqueId val="{00000000-3733-440B-B227-E1A11CDF0EF4}"/>
            </c:ext>
          </c:extLst>
        </c:ser>
        <c:ser>
          <c:idx val="1"/>
          <c:order val="1"/>
          <c:tx>
            <c:strRef>
              <c:f>'T7.6ab'!$R$41</c:f>
              <c:strCache>
                <c:ptCount val="1"/>
                <c:pt idx="0">
                  <c:v>2010-11</c:v>
                </c:pt>
              </c:strCache>
            </c:strRef>
          </c:tx>
          <c:spPr>
            <a:solidFill>
              <a:srgbClr val="802060"/>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'T7.6ab'!$B$42:$B$55</c:f>
              <c:strCache>
                <c:ptCount val="14"/>
                <c:pt idx="0">
                  <c:v>Aberdeen City</c:v>
                </c:pt>
                <c:pt idx="1">
                  <c:v>Aberdeenshire</c:v>
                </c:pt>
                <c:pt idx="2">
                  <c:v>Angus</c:v>
                </c:pt>
                <c:pt idx="3">
                  <c:v>Argyll and Bute</c:v>
                </c:pt>
                <c:pt idx="4">
                  <c:v>Clackmannan</c:v>
                </c:pt>
                <c:pt idx="5">
                  <c:v>Dumfries and Galloway</c:v>
                </c:pt>
                <c:pt idx="6">
                  <c:v>Dundee City</c:v>
                </c:pt>
                <c:pt idx="7">
                  <c:v>East Ayrshire</c:v>
                </c:pt>
                <c:pt idx="8">
                  <c:v>East Dunbartonshire</c:v>
                </c:pt>
                <c:pt idx="9">
                  <c:v>East Lothian</c:v>
                </c:pt>
                <c:pt idx="10">
                  <c:v>East Renfrewshire</c:v>
                </c:pt>
                <c:pt idx="11">
                  <c:v>Edinburgh, City Of</c:v>
                </c:pt>
                <c:pt idx="12">
                  <c:v>Falkirk</c:v>
                </c:pt>
                <c:pt idx="13">
                  <c:v>Fife</c:v>
                </c:pt>
              </c:strCache>
            </c:strRef>
          </c:cat>
          <c:val>
            <c:numRef>
              <c:f>'T7.6ab'!$R$42:$R$55</c:f>
              <c:numCache>
                <c:formatCode>#,##0</c:formatCode>
                <c:ptCount val="14"/>
                <c:pt idx="0">
                  <c:v>3190.9290000000001</c:v>
                </c:pt>
                <c:pt idx="1">
                  <c:v>1070.452</c:v>
                </c:pt>
                <c:pt idx="2">
                  <c:v>826.21100000000001</c:v>
                </c:pt>
                <c:pt idx="3">
                  <c:v>1763.43031</c:v>
                </c:pt>
                <c:pt idx="4">
                  <c:v>390.71300000000002</c:v>
                </c:pt>
                <c:pt idx="5">
                  <c:v>399.02699999999999</c:v>
                </c:pt>
                <c:pt idx="6">
                  <c:v>1531.585</c:v>
                </c:pt>
                <c:pt idx="7">
                  <c:v>1043.4831798800003</c:v>
                </c:pt>
                <c:pt idx="8">
                  <c:v>3919.5522598799998</c:v>
                </c:pt>
                <c:pt idx="9">
                  <c:v>1781.1780000000001</c:v>
                </c:pt>
                <c:pt idx="10">
                  <c:v>3118.7232098199997</c:v>
                </c:pt>
                <c:pt idx="11">
                  <c:v>20291.22457998</c:v>
                </c:pt>
                <c:pt idx="12">
                  <c:v>2922.2409999800002</c:v>
                </c:pt>
                <c:pt idx="13">
                  <c:v>4898.8717300000008</c:v>
                </c:pt>
              </c:numCache>
            </c:numRef>
          </c:val>
          <c:extLst>
            <c:ext xmlns:c16="http://schemas.microsoft.com/office/drawing/2014/chart" uri="{C3380CC4-5D6E-409C-BE32-E72D297353CC}">
              <c16:uniqueId val="{00000001-3733-440B-B227-E1A11CDF0EF4}"/>
            </c:ext>
          </c:extLst>
        </c:ser>
        <c:dLbls>
          <c:showLegendKey val="0"/>
          <c:showVal val="0"/>
          <c:showCatName val="0"/>
          <c:showSerName val="0"/>
          <c:showPercent val="0"/>
          <c:showBubbleSize val="0"/>
        </c:dLbls>
        <c:gapWidth val="20"/>
        <c:axId val="428622352"/>
        <c:axId val="1"/>
      </c:barChart>
      <c:catAx>
        <c:axId val="428622352"/>
        <c:scaling>
          <c:orientation val="maxMin"/>
        </c:scaling>
        <c:delete val="0"/>
        <c:axPos val="l"/>
        <c:numFmt formatCode="General" sourceLinked="1"/>
        <c:majorTickMark val="out"/>
        <c:minorTickMark val="none"/>
        <c:tickLblPos val="nextTo"/>
        <c:spPr>
          <a:ln w="9525">
            <a:noFill/>
          </a:ln>
        </c:spPr>
        <c:txPr>
          <a:bodyPr rot="0" vert="horz"/>
          <a:lstStyle/>
          <a:p>
            <a:pPr>
              <a:defRPr sz="975"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max val="75000"/>
        </c:scaling>
        <c:delete val="1"/>
        <c:axPos val="t"/>
        <c:numFmt formatCode="#,##0" sourceLinked="1"/>
        <c:majorTickMark val="out"/>
        <c:minorTickMark val="none"/>
        <c:tickLblPos val="nextTo"/>
        <c:crossAx val="428622352"/>
        <c:crosses val="autoZero"/>
        <c:crossBetween val="between"/>
        <c:majorUnit val="10000"/>
        <c:minorUnit val="1000"/>
      </c:valAx>
      <c:spPr>
        <a:solidFill>
          <a:srgbClr val="FFFFFF"/>
        </a:solidFill>
        <a:ln w="25400">
          <a:noFill/>
        </a:ln>
      </c:spPr>
    </c:plotArea>
    <c:legend>
      <c:legendPos val="r"/>
      <c:overlay val="0"/>
      <c:spPr>
        <a:solidFill>
          <a:srgbClr val="FFFFFF"/>
        </a:solidFill>
        <a:ln w="25400">
          <a:noFill/>
        </a:ln>
      </c:spPr>
      <c:txPr>
        <a:bodyPr/>
        <a:lstStyle/>
        <a:p>
          <a:pPr>
            <a:defRPr sz="3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'T7.6ab'!$Q$3</c:f>
              <c:strCache>
                <c:ptCount val="1"/>
                <c:pt idx="0">
                  <c:v>2009-10</c:v>
                </c:pt>
              </c:strCache>
            </c:strRef>
          </c:tx>
          <c:spPr>
            <a:solidFill>
              <a:srgbClr val="8080FF"/>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'T7.6ab'!$B$4:$B$17</c:f>
              <c:strCache>
                <c:ptCount val="14"/>
                <c:pt idx="0">
                  <c:v>Aberdeen City</c:v>
                </c:pt>
                <c:pt idx="1">
                  <c:v>Aberdeenshire</c:v>
                </c:pt>
                <c:pt idx="2">
                  <c:v>Angus</c:v>
                </c:pt>
                <c:pt idx="3">
                  <c:v>Argyll and Bute</c:v>
                </c:pt>
                <c:pt idx="4">
                  <c:v>Clackmannan</c:v>
                </c:pt>
                <c:pt idx="5">
                  <c:v>Dumfries and Galloway</c:v>
                </c:pt>
                <c:pt idx="6">
                  <c:v>Dundee City</c:v>
                </c:pt>
                <c:pt idx="7">
                  <c:v>East Ayrshire</c:v>
                </c:pt>
                <c:pt idx="8">
                  <c:v>East Dunbartonshire</c:v>
                </c:pt>
                <c:pt idx="9">
                  <c:v>East Lothian</c:v>
                </c:pt>
                <c:pt idx="10">
                  <c:v>East Renfrewshire</c:v>
                </c:pt>
                <c:pt idx="11">
                  <c:v>Edinburgh, City Of</c:v>
                </c:pt>
                <c:pt idx="12">
                  <c:v>Falkirk</c:v>
                </c:pt>
                <c:pt idx="13">
                  <c:v>Fife</c:v>
                </c:pt>
              </c:strCache>
            </c:strRef>
          </c:cat>
          <c:val>
            <c:numRef>
              <c:f>'T7.6ab'!$Q$4:$Q$17</c:f>
              <c:numCache>
                <c:formatCode>#,##0</c:formatCode>
                <c:ptCount val="14"/>
                <c:pt idx="0">
                  <c:v>300.83608002</c:v>
                </c:pt>
                <c:pt idx="1">
                  <c:v>22.277999799999996</c:v>
                </c:pt>
                <c:pt idx="2">
                  <c:v>43.825999540000005</c:v>
                </c:pt>
                <c:pt idx="3">
                  <c:v>31.623999439999999</c:v>
                </c:pt>
                <c:pt idx="4">
                  <c:v>3.2949999800000001</c:v>
                </c:pt>
                <c:pt idx="5">
                  <c:v>346.62998012000003</c:v>
                </c:pt>
                <c:pt idx="6">
                  <c:v>169.98688001999997</c:v>
                </c:pt>
                <c:pt idx="7">
                  <c:v>22.261999840000001</c:v>
                </c:pt>
                <c:pt idx="8">
                  <c:v>6.9520000600000005</c:v>
                </c:pt>
                <c:pt idx="9">
                  <c:v>47.375</c:v>
                </c:pt>
                <c:pt idx="10">
                  <c:v>3.6170000199999999</c:v>
                </c:pt>
                <c:pt idx="11">
                  <c:v>3116.3700764800001</c:v>
                </c:pt>
                <c:pt idx="12">
                  <c:v>57.503999819999997</c:v>
                </c:pt>
                <c:pt idx="13">
                  <c:v>246.09899971999999</c:v>
                </c:pt>
              </c:numCache>
            </c:numRef>
          </c:val>
          <c:extLst>
            <c:ext xmlns:c16="http://schemas.microsoft.com/office/drawing/2014/chart" uri="{C3380CC4-5D6E-409C-BE32-E72D297353CC}">
              <c16:uniqueId val="{00000000-87A1-420E-AAC0-811767C05CA6}"/>
            </c:ext>
          </c:extLst>
        </c:ser>
        <c:ser>
          <c:idx val="1"/>
          <c:order val="1"/>
          <c:tx>
            <c:strRef>
              <c:f>'T7.6ab'!$R$3</c:f>
              <c:strCache>
                <c:ptCount val="1"/>
                <c:pt idx="0">
                  <c:v>2010-11</c:v>
                </c:pt>
              </c:strCache>
            </c:strRef>
          </c:tx>
          <c:spPr>
            <a:solidFill>
              <a:srgbClr val="802060"/>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'T7.6ab'!$B$4:$B$17</c:f>
              <c:strCache>
                <c:ptCount val="14"/>
                <c:pt idx="0">
                  <c:v>Aberdeen City</c:v>
                </c:pt>
                <c:pt idx="1">
                  <c:v>Aberdeenshire</c:v>
                </c:pt>
                <c:pt idx="2">
                  <c:v>Angus</c:v>
                </c:pt>
                <c:pt idx="3">
                  <c:v>Argyll and Bute</c:v>
                </c:pt>
                <c:pt idx="4">
                  <c:v>Clackmannan</c:v>
                </c:pt>
                <c:pt idx="5">
                  <c:v>Dumfries and Galloway</c:v>
                </c:pt>
                <c:pt idx="6">
                  <c:v>Dundee City</c:v>
                </c:pt>
                <c:pt idx="7">
                  <c:v>East Ayrshire</c:v>
                </c:pt>
                <c:pt idx="8">
                  <c:v>East Dunbartonshire</c:v>
                </c:pt>
                <c:pt idx="9">
                  <c:v>East Lothian</c:v>
                </c:pt>
                <c:pt idx="10">
                  <c:v>East Renfrewshire</c:v>
                </c:pt>
                <c:pt idx="11">
                  <c:v>Edinburgh, City Of</c:v>
                </c:pt>
                <c:pt idx="12">
                  <c:v>Falkirk</c:v>
                </c:pt>
                <c:pt idx="13">
                  <c:v>Fife</c:v>
                </c:pt>
              </c:strCache>
            </c:strRef>
          </c:cat>
          <c:val>
            <c:numRef>
              <c:f>'T7.6ab'!$R$4:$R$17</c:f>
              <c:numCache>
                <c:formatCode>#,##0</c:formatCode>
                <c:ptCount val="14"/>
                <c:pt idx="0">
                  <c:v>354.89108572000004</c:v>
                </c:pt>
                <c:pt idx="1">
                  <c:v>26.89599986</c:v>
                </c:pt>
                <c:pt idx="2">
                  <c:v>49.861999920000002</c:v>
                </c:pt>
                <c:pt idx="3">
                  <c:v>33.341000080000001</c:v>
                </c:pt>
                <c:pt idx="4">
                  <c:v>3.6119999800000002</c:v>
                </c:pt>
                <c:pt idx="5">
                  <c:v>371.53900433999996</c:v>
                </c:pt>
                <c:pt idx="6">
                  <c:v>193.6199469</c:v>
                </c:pt>
                <c:pt idx="7">
                  <c:v>27.581999859999996</c:v>
                </c:pt>
                <c:pt idx="8">
                  <c:v>9.2790005999999998</c:v>
                </c:pt>
                <c:pt idx="9">
                  <c:v>53.108000400000002</c:v>
                </c:pt>
                <c:pt idx="10">
                  <c:v>4.7419998400000001</c:v>
                </c:pt>
                <c:pt idx="11">
                  <c:v>3377.0942396600003</c:v>
                </c:pt>
                <c:pt idx="12">
                  <c:v>65.945000579999999</c:v>
                </c:pt>
                <c:pt idx="13">
                  <c:v>287.40813026000001</c:v>
                </c:pt>
              </c:numCache>
            </c:numRef>
          </c:val>
          <c:extLst>
            <c:ext xmlns:c16="http://schemas.microsoft.com/office/drawing/2014/chart" uri="{C3380CC4-5D6E-409C-BE32-E72D297353CC}">
              <c16:uniqueId val="{00000001-87A1-420E-AAC0-811767C05CA6}"/>
            </c:ext>
          </c:extLst>
        </c:ser>
        <c:dLbls>
          <c:showLegendKey val="0"/>
          <c:showVal val="0"/>
          <c:showCatName val="0"/>
          <c:showSerName val="0"/>
          <c:showPercent val="0"/>
          <c:showBubbleSize val="0"/>
        </c:dLbls>
        <c:gapWidth val="30"/>
        <c:axId val="428625304"/>
        <c:axId val="1"/>
      </c:barChart>
      <c:catAx>
        <c:axId val="428625304"/>
        <c:scaling>
          <c:orientation val="maxMin"/>
        </c:scaling>
        <c:delete val="0"/>
        <c:axPos val="l"/>
        <c:numFmt formatCode="General" sourceLinked="1"/>
        <c:majorTickMark val="out"/>
        <c:minorTickMark val="none"/>
        <c:tickLblPos val="nextTo"/>
        <c:spPr>
          <a:ln w="3175">
            <a:solidFill>
              <a:srgbClr val="FFFFFF"/>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max val="4000"/>
          <c:min val="0"/>
        </c:scaling>
        <c:delete val="1"/>
        <c:axPos val="t"/>
        <c:majorGridlines>
          <c:spPr>
            <a:ln w="3175">
              <a:solidFill>
                <a:srgbClr val="FFFFFF"/>
              </a:solidFill>
              <a:prstDash val="solid"/>
            </a:ln>
          </c:spPr>
        </c:majorGridlines>
        <c:numFmt formatCode="#,##0" sourceLinked="1"/>
        <c:majorTickMark val="out"/>
        <c:minorTickMark val="none"/>
        <c:tickLblPos val="nextTo"/>
        <c:crossAx val="428625304"/>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3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'T7.6ab'!$B$34</c:f>
              <c:strCache>
                <c:ptCount val="1"/>
                <c:pt idx="0">
                  <c:v>Scotland Total</c:v>
                </c:pt>
              </c:strCache>
            </c:strRef>
          </c:tx>
          <c:spPr>
            <a:ln w="38100">
              <a:solidFill>
                <a:srgbClr val="000080"/>
              </a:solidFill>
              <a:prstDash val="solid"/>
            </a:ln>
          </c:spPr>
          <c:marker>
            <c:symbol val="none"/>
          </c:marker>
          <c:dLbls>
            <c:dLbl>
              <c:idx val="0"/>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E4-4E9C-A29B-6DD4A757205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'T7.6ab'!$C$3:$AA$3</c:f>
              <c:strCache>
                <c:ptCount val="12"/>
                <c:pt idx="0">
                  <c:v>2008-09</c:v>
                </c:pt>
                <c:pt idx="1">
                  <c:v>2009-10</c:v>
                </c:pt>
                <c:pt idx="2">
                  <c:v>2010-11</c:v>
                </c:pt>
                <c:pt idx="3">
                  <c:v>2011-12</c:v>
                </c:pt>
                <c:pt idx="4">
                  <c:v>2012-13</c:v>
                </c:pt>
                <c:pt idx="5">
                  <c:v>2013-14</c:v>
                </c:pt>
                <c:pt idx="6">
                  <c:v>2014-15</c:v>
                </c:pt>
                <c:pt idx="7">
                  <c:v>2015-16</c:v>
                </c:pt>
                <c:pt idx="8">
                  <c:v>2016-17</c:v>
                </c:pt>
                <c:pt idx="9">
                  <c:v>2017-18</c:v>
                </c:pt>
                <c:pt idx="10">
                  <c:v>2018-19</c:v>
                </c:pt>
                <c:pt idx="11">
                  <c:v>% change 2018-19 on 2017-18</c:v>
                </c:pt>
              </c:strCache>
            </c:strRef>
          </c:cat>
          <c:val>
            <c:numRef>
              <c:f>'T7.6ab'!#REF!</c:f>
              <c:numCache>
                <c:formatCode>General</c:formatCode>
                <c:ptCount val="1"/>
                <c:pt idx="0">
                  <c:v>1</c:v>
                </c:pt>
              </c:numCache>
            </c:numRef>
          </c:val>
          <c:smooth val="0"/>
          <c:extLst>
            <c:ext xmlns:c16="http://schemas.microsoft.com/office/drawing/2014/chart" uri="{C3380CC4-5D6E-409C-BE32-E72D297353CC}">
              <c16:uniqueId val="{00000001-2EE4-4E9C-A29B-6DD4A7572055}"/>
            </c:ext>
          </c:extLst>
        </c:ser>
        <c:dLbls>
          <c:showLegendKey val="0"/>
          <c:showVal val="0"/>
          <c:showCatName val="0"/>
          <c:showSerName val="0"/>
          <c:showPercent val="0"/>
          <c:showBubbleSize val="0"/>
        </c:dLbls>
        <c:smooth val="0"/>
        <c:axId val="426561552"/>
        <c:axId val="1"/>
      </c:lineChart>
      <c:catAx>
        <c:axId val="426561552"/>
        <c:scaling>
          <c:orientation val="minMax"/>
        </c:scaling>
        <c:delete val="0"/>
        <c:axPos val="b"/>
        <c:numFmt formatCode="General" sourceLinked="1"/>
        <c:majorTickMark val="out"/>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26561552"/>
        <c:crosses val="autoZero"/>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'T7.6ab'!$Q$3</c:f>
              <c:strCache>
                <c:ptCount val="1"/>
                <c:pt idx="0">
                  <c:v>2009-10</c:v>
                </c:pt>
              </c:strCache>
            </c:strRef>
          </c:tx>
          <c:spPr>
            <a:solidFill>
              <a:srgbClr val="8080FF"/>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'T7.6ab'!$B$18:$B$32</c:f>
              <c:strCache>
                <c:ptCount val="15"/>
                <c:pt idx="0">
                  <c:v>Glasgow City 1</c:v>
                </c:pt>
                <c:pt idx="1">
                  <c:v>Highland</c:v>
                </c:pt>
                <c:pt idx="2">
                  <c:v>Inverclyde</c:v>
                </c:pt>
                <c:pt idx="3">
                  <c:v>Midlothian</c:v>
                </c:pt>
                <c:pt idx="4">
                  <c:v>Moray</c:v>
                </c:pt>
                <c:pt idx="5">
                  <c:v>North Ayrshire</c:v>
                </c:pt>
                <c:pt idx="6">
                  <c:v>North Lanarkshire</c:v>
                </c:pt>
                <c:pt idx="7">
                  <c:v>Perth and Kinross</c:v>
                </c:pt>
                <c:pt idx="8">
                  <c:v>Renfrewshire</c:v>
                </c:pt>
                <c:pt idx="9">
                  <c:v>Scottish Borders</c:v>
                </c:pt>
                <c:pt idx="10">
                  <c:v>South Ayrshire</c:v>
                </c:pt>
                <c:pt idx="11">
                  <c:v>South Lanarkshire</c:v>
                </c:pt>
                <c:pt idx="12">
                  <c:v>Stirling</c:v>
                </c:pt>
                <c:pt idx="13">
                  <c:v>West Dunbartonshire</c:v>
                </c:pt>
                <c:pt idx="14">
                  <c:v>West Lothian</c:v>
                </c:pt>
              </c:strCache>
            </c:strRef>
          </c:cat>
          <c:val>
            <c:numRef>
              <c:f>'T7.6ab'!$Q$18:$Q$32</c:f>
              <c:numCache>
                <c:formatCode>#,##0</c:formatCode>
                <c:ptCount val="15"/>
                <c:pt idx="0">
                  <c:v>1624.1460197400002</c:v>
                </c:pt>
                <c:pt idx="1">
                  <c:v>148.48507942000003</c:v>
                </c:pt>
                <c:pt idx="2">
                  <c:v>20.095999640000002</c:v>
                </c:pt>
                <c:pt idx="4">
                  <c:v>20.2059997</c:v>
                </c:pt>
                <c:pt idx="5">
                  <c:v>29.111999660000002</c:v>
                </c:pt>
                <c:pt idx="6">
                  <c:v>96.246039679999996</c:v>
                </c:pt>
                <c:pt idx="7">
                  <c:v>78.729039920000005</c:v>
                </c:pt>
                <c:pt idx="8">
                  <c:v>18.690999980000001</c:v>
                </c:pt>
                <c:pt idx="10">
                  <c:v>37.018999440000002</c:v>
                </c:pt>
                <c:pt idx="11">
                  <c:v>18.20899936</c:v>
                </c:pt>
                <c:pt idx="12">
                  <c:v>83.493999920000007</c:v>
                </c:pt>
                <c:pt idx="13">
                  <c:v>8.452</c:v>
                </c:pt>
                <c:pt idx="14">
                  <c:v>39.641999259999999</c:v>
                </c:pt>
              </c:numCache>
            </c:numRef>
          </c:val>
          <c:extLst>
            <c:ext xmlns:c16="http://schemas.microsoft.com/office/drawing/2014/chart" uri="{C3380CC4-5D6E-409C-BE32-E72D297353CC}">
              <c16:uniqueId val="{00000000-2B48-4F98-8845-75300F801993}"/>
            </c:ext>
          </c:extLst>
        </c:ser>
        <c:ser>
          <c:idx val="1"/>
          <c:order val="1"/>
          <c:tx>
            <c:strRef>
              <c:f>'T7.6ab'!$R$3</c:f>
              <c:strCache>
                <c:ptCount val="1"/>
                <c:pt idx="0">
                  <c:v>2010-11</c:v>
                </c:pt>
              </c:strCache>
            </c:strRef>
          </c:tx>
          <c:spPr>
            <a:solidFill>
              <a:srgbClr val="802060"/>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'T7.6ab'!$B$18:$B$32</c:f>
              <c:strCache>
                <c:ptCount val="15"/>
                <c:pt idx="0">
                  <c:v>Glasgow City 1</c:v>
                </c:pt>
                <c:pt idx="1">
                  <c:v>Highland</c:v>
                </c:pt>
                <c:pt idx="2">
                  <c:v>Inverclyde</c:v>
                </c:pt>
                <c:pt idx="3">
                  <c:v>Midlothian</c:v>
                </c:pt>
                <c:pt idx="4">
                  <c:v>Moray</c:v>
                </c:pt>
                <c:pt idx="5">
                  <c:v>North Ayrshire</c:v>
                </c:pt>
                <c:pt idx="6">
                  <c:v>North Lanarkshire</c:v>
                </c:pt>
                <c:pt idx="7">
                  <c:v>Perth and Kinross</c:v>
                </c:pt>
                <c:pt idx="8">
                  <c:v>Renfrewshire</c:v>
                </c:pt>
                <c:pt idx="9">
                  <c:v>Scottish Borders</c:v>
                </c:pt>
                <c:pt idx="10">
                  <c:v>South Ayrshire</c:v>
                </c:pt>
                <c:pt idx="11">
                  <c:v>South Lanarkshire</c:v>
                </c:pt>
                <c:pt idx="12">
                  <c:v>Stirling</c:v>
                </c:pt>
                <c:pt idx="13">
                  <c:v>West Dunbartonshire</c:v>
                </c:pt>
                <c:pt idx="14">
                  <c:v>West Lothian</c:v>
                </c:pt>
              </c:strCache>
            </c:strRef>
          </c:cat>
          <c:val>
            <c:numRef>
              <c:f>'T7.6ab'!$R$18:$R$32</c:f>
              <c:numCache>
                <c:formatCode>#,##0</c:formatCode>
                <c:ptCount val="15"/>
                <c:pt idx="0">
                  <c:v>1872.9962726199997</c:v>
                </c:pt>
                <c:pt idx="1">
                  <c:v>165.96210276000002</c:v>
                </c:pt>
                <c:pt idx="2">
                  <c:v>24.07700028</c:v>
                </c:pt>
                <c:pt idx="4">
                  <c:v>24.600000680000001</c:v>
                </c:pt>
                <c:pt idx="5">
                  <c:v>33.501000440000006</c:v>
                </c:pt>
                <c:pt idx="6">
                  <c:v>107.3868815</c:v>
                </c:pt>
                <c:pt idx="7">
                  <c:v>87.30488158</c:v>
                </c:pt>
                <c:pt idx="8">
                  <c:v>23.774999820000005</c:v>
                </c:pt>
                <c:pt idx="10">
                  <c:v>40.985999799999995</c:v>
                </c:pt>
                <c:pt idx="11">
                  <c:v>23.9119998</c:v>
                </c:pt>
                <c:pt idx="12">
                  <c:v>96.511123940000004</c:v>
                </c:pt>
                <c:pt idx="13">
                  <c:v>9.1649999999999991</c:v>
                </c:pt>
                <c:pt idx="14">
                  <c:v>49.687001539999997</c:v>
                </c:pt>
              </c:numCache>
            </c:numRef>
          </c:val>
          <c:extLst>
            <c:ext xmlns:c16="http://schemas.microsoft.com/office/drawing/2014/chart" uri="{C3380CC4-5D6E-409C-BE32-E72D297353CC}">
              <c16:uniqueId val="{00000001-2B48-4F98-8845-75300F801993}"/>
            </c:ext>
          </c:extLst>
        </c:ser>
        <c:dLbls>
          <c:showLegendKey val="0"/>
          <c:showVal val="0"/>
          <c:showCatName val="0"/>
          <c:showSerName val="0"/>
          <c:showPercent val="0"/>
          <c:showBubbleSize val="0"/>
        </c:dLbls>
        <c:gapWidth val="30"/>
        <c:axId val="426560240"/>
        <c:axId val="1"/>
      </c:barChart>
      <c:catAx>
        <c:axId val="426560240"/>
        <c:scaling>
          <c:orientation val="maxMin"/>
        </c:scaling>
        <c:delete val="0"/>
        <c:axPos val="l"/>
        <c:numFmt formatCode="General" sourceLinked="1"/>
        <c:majorTickMark val="out"/>
        <c:minorTickMark val="none"/>
        <c:tickLblPos val="nextTo"/>
        <c:spPr>
          <a:ln w="3175">
            <a:solidFill>
              <a:srgbClr val="FFFFFF"/>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max val="4000"/>
          <c:min val="0"/>
        </c:scaling>
        <c:delete val="1"/>
        <c:axPos val="t"/>
        <c:majorGridlines>
          <c:spPr>
            <a:ln w="3175">
              <a:solidFill>
                <a:srgbClr val="FFFFFF"/>
              </a:solidFill>
              <a:prstDash val="solid"/>
            </a:ln>
          </c:spPr>
        </c:majorGridlines>
        <c:numFmt formatCode="#,##0" sourceLinked="1"/>
        <c:majorTickMark val="out"/>
        <c:minorTickMark val="none"/>
        <c:tickLblPos val="nextTo"/>
        <c:crossAx val="426560240"/>
        <c:crosses val="autoZero"/>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'T7.6ab'!$Q$41</c:f>
              <c:strCache>
                <c:ptCount val="1"/>
                <c:pt idx="0">
                  <c:v>2009-10</c:v>
                </c:pt>
              </c:strCache>
            </c:strRef>
          </c:tx>
          <c:spPr>
            <a:solidFill>
              <a:srgbClr val="8080FF"/>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'T7.6ab'!$B$56:$B$70</c:f>
              <c:strCache>
                <c:ptCount val="15"/>
                <c:pt idx="0">
                  <c:v>Glasgow City 1</c:v>
                </c:pt>
                <c:pt idx="1">
                  <c:v>Highland</c:v>
                </c:pt>
                <c:pt idx="2">
                  <c:v>Inverclyde</c:v>
                </c:pt>
                <c:pt idx="3">
                  <c:v>Midlothian</c:v>
                </c:pt>
                <c:pt idx="4">
                  <c:v>Moray</c:v>
                </c:pt>
                <c:pt idx="5">
                  <c:v>North Ayrshire</c:v>
                </c:pt>
                <c:pt idx="6">
                  <c:v>North Lanarkshire</c:v>
                </c:pt>
                <c:pt idx="7">
                  <c:v>Perth and Kinross</c:v>
                </c:pt>
                <c:pt idx="8">
                  <c:v>Renfrewshire</c:v>
                </c:pt>
                <c:pt idx="9">
                  <c:v>Scottish Borders</c:v>
                </c:pt>
                <c:pt idx="10">
                  <c:v>South Ayrshire</c:v>
                </c:pt>
                <c:pt idx="11">
                  <c:v>South Lanarkshire</c:v>
                </c:pt>
                <c:pt idx="12">
                  <c:v>Stirling</c:v>
                </c:pt>
                <c:pt idx="13">
                  <c:v>West Dunbartonshire</c:v>
                </c:pt>
                <c:pt idx="14">
                  <c:v>West Lothian</c:v>
                </c:pt>
              </c:strCache>
            </c:strRef>
          </c:cat>
          <c:val>
            <c:numRef>
              <c:f>'T7.6ab'!$Q$56:$Q$70</c:f>
              <c:numCache>
                <c:formatCode>#,##0</c:formatCode>
                <c:ptCount val="15"/>
                <c:pt idx="0">
                  <c:v>61118.264386180017</c:v>
                </c:pt>
                <c:pt idx="1">
                  <c:v>1918.0150000000001</c:v>
                </c:pt>
                <c:pt idx="2">
                  <c:v>2669.1203797799981</c:v>
                </c:pt>
                <c:pt idx="4">
                  <c:v>432.99799999999999</c:v>
                </c:pt>
                <c:pt idx="5">
                  <c:v>3757.8868097799991</c:v>
                </c:pt>
                <c:pt idx="6">
                  <c:v>7598.3363496599968</c:v>
                </c:pt>
                <c:pt idx="7">
                  <c:v>978.06600000000003</c:v>
                </c:pt>
                <c:pt idx="8">
                  <c:v>6214.3633098199962</c:v>
                </c:pt>
                <c:pt idx="10">
                  <c:v>3162.4174298599996</c:v>
                </c:pt>
                <c:pt idx="11">
                  <c:v>7386.9830397199958</c:v>
                </c:pt>
                <c:pt idx="12">
                  <c:v>2823.0970000000002</c:v>
                </c:pt>
                <c:pt idx="13">
                  <c:v>4665.5234097800003</c:v>
                </c:pt>
                <c:pt idx="14">
                  <c:v>2981.4409999999998</c:v>
                </c:pt>
              </c:numCache>
            </c:numRef>
          </c:val>
          <c:extLst>
            <c:ext xmlns:c16="http://schemas.microsoft.com/office/drawing/2014/chart" uri="{C3380CC4-5D6E-409C-BE32-E72D297353CC}">
              <c16:uniqueId val="{00000000-C140-4527-9E50-B0A6DA5DA34D}"/>
            </c:ext>
          </c:extLst>
        </c:ser>
        <c:ser>
          <c:idx val="1"/>
          <c:order val="1"/>
          <c:tx>
            <c:strRef>
              <c:f>'T7.6ab'!$R$41</c:f>
              <c:strCache>
                <c:ptCount val="1"/>
                <c:pt idx="0">
                  <c:v>2010-11</c:v>
                </c:pt>
              </c:strCache>
            </c:strRef>
          </c:tx>
          <c:spPr>
            <a:solidFill>
              <a:srgbClr val="802060"/>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'T7.6ab'!$B$56:$B$70</c:f>
              <c:strCache>
                <c:ptCount val="15"/>
                <c:pt idx="0">
                  <c:v>Glasgow City 1</c:v>
                </c:pt>
                <c:pt idx="1">
                  <c:v>Highland</c:v>
                </c:pt>
                <c:pt idx="2">
                  <c:v>Inverclyde</c:v>
                </c:pt>
                <c:pt idx="3">
                  <c:v>Midlothian</c:v>
                </c:pt>
                <c:pt idx="4">
                  <c:v>Moray</c:v>
                </c:pt>
                <c:pt idx="5">
                  <c:v>North Ayrshire</c:v>
                </c:pt>
                <c:pt idx="6">
                  <c:v>North Lanarkshire</c:v>
                </c:pt>
                <c:pt idx="7">
                  <c:v>Perth and Kinross</c:v>
                </c:pt>
                <c:pt idx="8">
                  <c:v>Renfrewshire</c:v>
                </c:pt>
                <c:pt idx="9">
                  <c:v>Scottish Borders</c:v>
                </c:pt>
                <c:pt idx="10">
                  <c:v>South Ayrshire</c:v>
                </c:pt>
                <c:pt idx="11">
                  <c:v>South Lanarkshire</c:v>
                </c:pt>
                <c:pt idx="12">
                  <c:v>Stirling</c:v>
                </c:pt>
                <c:pt idx="13">
                  <c:v>West Dunbartonshire</c:v>
                </c:pt>
                <c:pt idx="14">
                  <c:v>West Lothian</c:v>
                </c:pt>
              </c:strCache>
            </c:strRef>
          </c:cat>
          <c:val>
            <c:numRef>
              <c:f>'T7.6ab'!$R$56:$R$70</c:f>
              <c:numCache>
                <c:formatCode>#,##0</c:formatCode>
                <c:ptCount val="15"/>
                <c:pt idx="0">
                  <c:v>63448.255366160003</c:v>
                </c:pt>
                <c:pt idx="1">
                  <c:v>2008.691</c:v>
                </c:pt>
                <c:pt idx="2">
                  <c:v>2727.8703697600004</c:v>
                </c:pt>
                <c:pt idx="4">
                  <c:v>473.85599999999999</c:v>
                </c:pt>
                <c:pt idx="5">
                  <c:v>3883.5157397600001</c:v>
                </c:pt>
                <c:pt idx="6">
                  <c:v>7909.8386796399973</c:v>
                </c:pt>
                <c:pt idx="7">
                  <c:v>1018.991</c:v>
                </c:pt>
                <c:pt idx="8">
                  <c:v>6403.92804978</c:v>
                </c:pt>
                <c:pt idx="10">
                  <c:v>3213.6003598400007</c:v>
                </c:pt>
                <c:pt idx="11">
                  <c:v>7801.0708697199998</c:v>
                </c:pt>
                <c:pt idx="12">
                  <c:v>2920.9070000000002</c:v>
                </c:pt>
                <c:pt idx="13">
                  <c:v>4751.0192497999979</c:v>
                </c:pt>
                <c:pt idx="14">
                  <c:v>3214.4560000000001</c:v>
                </c:pt>
              </c:numCache>
            </c:numRef>
          </c:val>
          <c:extLst>
            <c:ext xmlns:c16="http://schemas.microsoft.com/office/drawing/2014/chart" uri="{C3380CC4-5D6E-409C-BE32-E72D297353CC}">
              <c16:uniqueId val="{00000001-C140-4527-9E50-B0A6DA5DA34D}"/>
            </c:ext>
          </c:extLst>
        </c:ser>
        <c:dLbls>
          <c:showLegendKey val="0"/>
          <c:showVal val="0"/>
          <c:showCatName val="0"/>
          <c:showSerName val="0"/>
          <c:showPercent val="0"/>
          <c:showBubbleSize val="0"/>
        </c:dLbls>
        <c:gapWidth val="20"/>
        <c:axId val="426563848"/>
        <c:axId val="1"/>
      </c:barChart>
      <c:catAx>
        <c:axId val="426563848"/>
        <c:scaling>
          <c:orientation val="maxMin"/>
        </c:scaling>
        <c:delete val="0"/>
        <c:axPos val="l"/>
        <c:numFmt formatCode="General" sourceLinked="1"/>
        <c:majorTickMark val="out"/>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max val="75000"/>
        </c:scaling>
        <c:delete val="1"/>
        <c:axPos val="t"/>
        <c:numFmt formatCode="#,##0" sourceLinked="1"/>
        <c:majorTickMark val="out"/>
        <c:minorTickMark val="none"/>
        <c:tickLblPos val="nextTo"/>
        <c:crossAx val="426563848"/>
        <c:crosses val="autoZero"/>
        <c:crossBetween val="between"/>
        <c:min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228600</xdr:colOff>
      <xdr:row>7</xdr:row>
      <xdr:rowOff>123825</xdr:rowOff>
    </xdr:from>
    <xdr:to>
      <xdr:col>12</xdr:col>
      <xdr:colOff>714375</xdr:colOff>
      <xdr:row>74</xdr:row>
      <xdr:rowOff>0</xdr:rowOff>
    </xdr:to>
    <xdr:graphicFrame macro="">
      <xdr:nvGraphicFramePr>
        <xdr:cNvPr id="4853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xdr:row>
      <xdr:rowOff>171450</xdr:rowOff>
    </xdr:from>
    <xdr:to>
      <xdr:col>12</xdr:col>
      <xdr:colOff>257175</xdr:colOff>
      <xdr:row>29</xdr:row>
      <xdr:rowOff>123825</xdr:rowOff>
    </xdr:to>
    <xdr:graphicFrame macro="">
      <xdr:nvGraphicFramePr>
        <xdr:cNvPr id="4280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33</xdr:row>
      <xdr:rowOff>95250</xdr:rowOff>
    </xdr:from>
    <xdr:to>
      <xdr:col>12</xdr:col>
      <xdr:colOff>257175</xdr:colOff>
      <xdr:row>54</xdr:row>
      <xdr:rowOff>152400</xdr:rowOff>
    </xdr:to>
    <xdr:graphicFrame macro="">
      <xdr:nvGraphicFramePr>
        <xdr:cNvPr id="428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561975</xdr:colOff>
      <xdr:row>0</xdr:row>
      <xdr:rowOff>0</xdr:rowOff>
    </xdr:from>
    <xdr:to>
      <xdr:col>17</xdr:col>
      <xdr:colOff>819150</xdr:colOff>
      <xdr:row>0</xdr:row>
      <xdr:rowOff>0</xdr:rowOff>
    </xdr:to>
    <xdr:graphicFrame macro="">
      <xdr:nvGraphicFramePr>
        <xdr:cNvPr id="421692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78</xdr:row>
      <xdr:rowOff>0</xdr:rowOff>
    </xdr:from>
    <xdr:to>
      <xdr:col>8</xdr:col>
      <xdr:colOff>542925</xdr:colOff>
      <xdr:row>78</xdr:row>
      <xdr:rowOff>0</xdr:rowOff>
    </xdr:to>
    <xdr:graphicFrame macro="">
      <xdr:nvGraphicFramePr>
        <xdr:cNvPr id="421692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37</xdr:row>
      <xdr:rowOff>0</xdr:rowOff>
    </xdr:from>
    <xdr:to>
      <xdr:col>9</xdr:col>
      <xdr:colOff>9525</xdr:colOff>
      <xdr:row>37</xdr:row>
      <xdr:rowOff>0</xdr:rowOff>
    </xdr:to>
    <xdr:graphicFrame macro="">
      <xdr:nvGraphicFramePr>
        <xdr:cNvPr id="421692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57150</xdr:colOff>
      <xdr:row>0</xdr:row>
      <xdr:rowOff>0</xdr:rowOff>
    </xdr:from>
    <xdr:to>
      <xdr:col>8</xdr:col>
      <xdr:colOff>466725</xdr:colOff>
      <xdr:row>0</xdr:row>
      <xdr:rowOff>0</xdr:rowOff>
    </xdr:to>
    <xdr:graphicFrame macro="">
      <xdr:nvGraphicFramePr>
        <xdr:cNvPr id="42169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9525</xdr:colOff>
      <xdr:row>37</xdr:row>
      <xdr:rowOff>0</xdr:rowOff>
    </xdr:from>
    <xdr:to>
      <xdr:col>17</xdr:col>
      <xdr:colOff>790575</xdr:colOff>
      <xdr:row>37</xdr:row>
      <xdr:rowOff>0</xdr:rowOff>
    </xdr:to>
    <xdr:graphicFrame macro="">
      <xdr:nvGraphicFramePr>
        <xdr:cNvPr id="421692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485775</xdr:colOff>
      <xdr:row>78</xdr:row>
      <xdr:rowOff>0</xdr:rowOff>
    </xdr:from>
    <xdr:to>
      <xdr:col>16</xdr:col>
      <xdr:colOff>628650</xdr:colOff>
      <xdr:row>78</xdr:row>
      <xdr:rowOff>0</xdr:rowOff>
    </xdr:to>
    <xdr:graphicFrame macro="">
      <xdr:nvGraphicFramePr>
        <xdr:cNvPr id="421692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il-reg.gov.uk/National%20Rail%20Trends/2.2%20Complaints/200809%20Q4/2.2%20Complaints%202008-09%20Q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pmoran\My%20Documents\New%20PP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ORR\GM5\I&amp;I%20Team\Statistical%20Report%202008\RSSR%202008%20Production%20Templ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ropa\transfer\National%20Rail%20Trends\1.1%20Passenger%20Usage\2007-08%20Q4%20yearbook\1%20Rail%20usage%20tables_0708Q4-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ropa\transfer\National%20Rail%20Trends\1.1%20Passenger%20Usage\1.2%20Passenger%20Journey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Periods"/>
      <sheetName val="TOCS"/>
      <sheetName val="TOC by Period"/>
      <sheetName val="TOC by Sub Period"/>
      <sheetName val="TOC by Sub Period continued"/>
      <sheetName val="TOC by Q"/>
      <sheetName val="TOC by Q continued"/>
      <sheetName val="Sector by Q"/>
      <sheetName val="Periodic Complaint category"/>
      <sheetName val="sub period - Complaint Category"/>
      <sheetName val="Quarterly - Complaint Category"/>
      <sheetName val="Annual - Complaint Category"/>
      <sheetName val="On Track TOC Pages"/>
      <sheetName val="TOC by Year"/>
      <sheetName val="Table 2.2a"/>
      <sheetName val="Chart 2.2a"/>
      <sheetName val="Table 2.2b"/>
      <sheetName val="Table 2.2c"/>
      <sheetName val="Table 2.2d"/>
      <sheetName val="Passenger Journeys"/>
      <sheetName val="Q4 journys"/>
    </sheetNames>
    <sheetDataSet>
      <sheetData sheetId="0"/>
      <sheetData sheetId="1"/>
      <sheetData sheetId="2">
        <row r="4">
          <cell r="E4" t="str">
            <v>0913</v>
          </cell>
        </row>
        <row r="6">
          <cell r="D6" t="str">
            <v>0701</v>
          </cell>
          <cell r="F6">
            <v>7</v>
          </cell>
          <cell r="H6">
            <v>1</v>
          </cell>
          <cell r="N6">
            <v>25</v>
          </cell>
        </row>
        <row r="9">
          <cell r="B9">
            <v>1</v>
          </cell>
          <cell r="C9" t="str">
            <v>GNER</v>
          </cell>
          <cell r="D9" t="str">
            <v>0201</v>
          </cell>
          <cell r="E9" t="str">
            <v>0913</v>
          </cell>
          <cell r="F9">
            <v>104</v>
          </cell>
          <cell r="G9" t="str">
            <v>0701</v>
          </cell>
          <cell r="H9" t="str">
            <v>C</v>
          </cell>
          <cell r="I9" t="str">
            <v>D</v>
          </cell>
          <cell r="J9" t="str">
            <v>E</v>
          </cell>
          <cell r="K9" t="str">
            <v>G</v>
          </cell>
          <cell r="L9" t="str">
            <v>H</v>
          </cell>
          <cell r="M9" t="str">
            <v>Long Distance</v>
          </cell>
          <cell r="N9" t="str">
            <v>GNER</v>
          </cell>
          <cell r="S9">
            <v>1</v>
          </cell>
          <cell r="T9" t="str">
            <v>C</v>
          </cell>
        </row>
        <row r="10">
          <cell r="B10">
            <v>2</v>
          </cell>
          <cell r="C10" t="str">
            <v>VIRGIN WEST COAST</v>
          </cell>
          <cell r="D10" t="str">
            <v>0201</v>
          </cell>
          <cell r="E10" t="str">
            <v>0913</v>
          </cell>
          <cell r="F10">
            <v>104</v>
          </cell>
          <cell r="G10" t="str">
            <v>0701</v>
          </cell>
          <cell r="H10" t="str">
            <v>K</v>
          </cell>
          <cell r="I10" t="str">
            <v>L</v>
          </cell>
          <cell r="J10" t="str">
            <v>M</v>
          </cell>
          <cell r="K10" t="str">
            <v>O</v>
          </cell>
          <cell r="L10" t="str">
            <v>P</v>
          </cell>
          <cell r="M10" t="str">
            <v>Long Distance</v>
          </cell>
          <cell r="N10" t="str">
            <v>VIRGIN WC</v>
          </cell>
          <cell r="S10">
            <v>2</v>
          </cell>
          <cell r="T10" t="str">
            <v>D</v>
          </cell>
        </row>
        <row r="11">
          <cell r="B11">
            <v>3</v>
          </cell>
          <cell r="C11" t="str">
            <v>VIRGIN CROSSCOUNTRY</v>
          </cell>
          <cell r="D11" t="str">
            <v>0201</v>
          </cell>
          <cell r="E11" t="str">
            <v>0913</v>
          </cell>
          <cell r="F11">
            <v>104</v>
          </cell>
          <cell r="G11" t="str">
            <v>0701</v>
          </cell>
          <cell r="H11" t="str">
            <v>S</v>
          </cell>
          <cell r="I11" t="str">
            <v>T</v>
          </cell>
          <cell r="J11" t="str">
            <v>U</v>
          </cell>
          <cell r="K11" t="str">
            <v>W</v>
          </cell>
          <cell r="L11" t="str">
            <v>X</v>
          </cell>
          <cell r="M11" t="str">
            <v>Long Distance</v>
          </cell>
          <cell r="N11" t="str">
            <v>VIRGIN CC</v>
          </cell>
          <cell r="S11">
            <v>3</v>
          </cell>
          <cell r="T11" t="str">
            <v>E</v>
          </cell>
        </row>
        <row r="12">
          <cell r="B12">
            <v>4</v>
          </cell>
          <cell r="C12" t="str">
            <v>MIDLAND MAINLINE</v>
          </cell>
          <cell r="D12" t="str">
            <v>0201</v>
          </cell>
          <cell r="E12" t="str">
            <v>0913</v>
          </cell>
          <cell r="F12">
            <v>104</v>
          </cell>
          <cell r="G12" t="str">
            <v>0701</v>
          </cell>
          <cell r="H12" t="str">
            <v>AA</v>
          </cell>
          <cell r="I12" t="str">
            <v>AB</v>
          </cell>
          <cell r="J12" t="str">
            <v>AC</v>
          </cell>
          <cell r="K12" t="str">
            <v>AE</v>
          </cell>
          <cell r="L12" t="str">
            <v>AF</v>
          </cell>
          <cell r="M12" t="str">
            <v>Long Distance</v>
          </cell>
          <cell r="N12" t="str">
            <v>MML</v>
          </cell>
          <cell r="S12">
            <v>4</v>
          </cell>
          <cell r="T12" t="str">
            <v>F</v>
          </cell>
        </row>
        <row r="13">
          <cell r="B13">
            <v>5</v>
          </cell>
          <cell r="C13" t="str">
            <v>FIRST GREAT WESTERN</v>
          </cell>
          <cell r="D13" t="str">
            <v>0201</v>
          </cell>
          <cell r="E13" t="str">
            <v>0913</v>
          </cell>
          <cell r="F13">
            <v>104</v>
          </cell>
          <cell r="G13" t="str">
            <v>0701</v>
          </cell>
          <cell r="H13" t="str">
            <v>AI</v>
          </cell>
          <cell r="I13" t="str">
            <v>AJ</v>
          </cell>
          <cell r="J13" t="str">
            <v>AK</v>
          </cell>
          <cell r="K13" t="str">
            <v>AM</v>
          </cell>
          <cell r="L13" t="str">
            <v>AN</v>
          </cell>
          <cell r="M13" t="str">
            <v>Long Distance</v>
          </cell>
          <cell r="N13" t="str">
            <v>FGW</v>
          </cell>
          <cell r="S13">
            <v>5</v>
          </cell>
          <cell r="T13" t="str">
            <v>G</v>
          </cell>
        </row>
        <row r="14">
          <cell r="B14">
            <v>7</v>
          </cell>
          <cell r="C14" t="str">
            <v>CHILTERN</v>
          </cell>
          <cell r="D14" t="str">
            <v>0201</v>
          </cell>
          <cell r="E14" t="str">
            <v>0913</v>
          </cell>
          <cell r="F14">
            <v>104</v>
          </cell>
          <cell r="G14" t="str">
            <v>0701</v>
          </cell>
          <cell r="H14" t="str">
            <v>AY</v>
          </cell>
          <cell r="I14" t="str">
            <v>AZ</v>
          </cell>
          <cell r="J14" t="str">
            <v>BA</v>
          </cell>
          <cell r="K14" t="str">
            <v>BC</v>
          </cell>
          <cell r="L14" t="str">
            <v>BD</v>
          </cell>
          <cell r="M14" t="str">
            <v>London &amp; SE</v>
          </cell>
          <cell r="N14" t="str">
            <v>CHILTERN</v>
          </cell>
          <cell r="S14">
            <v>6</v>
          </cell>
          <cell r="T14" t="str">
            <v>H</v>
          </cell>
        </row>
        <row r="15">
          <cell r="B15">
            <v>8</v>
          </cell>
          <cell r="C15" t="str">
            <v>SOUTHERN</v>
          </cell>
          <cell r="D15" t="str">
            <v>0201</v>
          </cell>
          <cell r="E15" t="str">
            <v>0913</v>
          </cell>
          <cell r="F15">
            <v>104</v>
          </cell>
          <cell r="G15" t="str">
            <v>0701</v>
          </cell>
          <cell r="H15" t="str">
            <v>BG</v>
          </cell>
          <cell r="I15" t="str">
            <v>BH</v>
          </cell>
          <cell r="J15" t="str">
            <v>BI</v>
          </cell>
          <cell r="K15" t="str">
            <v>BK</v>
          </cell>
          <cell r="L15" t="str">
            <v>BL</v>
          </cell>
          <cell r="M15" t="str">
            <v>London &amp; SE</v>
          </cell>
          <cell r="N15" t="str">
            <v>SOUTHERN</v>
          </cell>
          <cell r="S15">
            <v>7</v>
          </cell>
          <cell r="T15" t="str">
            <v>I</v>
          </cell>
        </row>
        <row r="16">
          <cell r="B16">
            <v>9</v>
          </cell>
          <cell r="C16" t="str">
            <v>SOUTH EASTERN</v>
          </cell>
          <cell r="D16" t="str">
            <v>0201</v>
          </cell>
          <cell r="E16" t="str">
            <v>0913</v>
          </cell>
          <cell r="F16">
            <v>104</v>
          </cell>
          <cell r="G16" t="str">
            <v>0701</v>
          </cell>
          <cell r="H16" t="str">
            <v>BO</v>
          </cell>
          <cell r="I16" t="str">
            <v>BP</v>
          </cell>
          <cell r="J16" t="str">
            <v>BQ</v>
          </cell>
          <cell r="K16" t="str">
            <v>BS</v>
          </cell>
          <cell r="L16" t="str">
            <v>BT</v>
          </cell>
          <cell r="M16" t="str">
            <v>London &amp; SE</v>
          </cell>
          <cell r="N16" t="str">
            <v>SOUTH EASTERN</v>
          </cell>
          <cell r="S16">
            <v>8</v>
          </cell>
          <cell r="T16" t="str">
            <v>J</v>
          </cell>
        </row>
        <row r="17">
          <cell r="B17">
            <v>10</v>
          </cell>
          <cell r="C17" t="str">
            <v>ONE</v>
          </cell>
          <cell r="D17" t="str">
            <v>0201</v>
          </cell>
          <cell r="E17" t="str">
            <v>0913</v>
          </cell>
          <cell r="F17">
            <v>104</v>
          </cell>
          <cell r="G17" t="str">
            <v>0701</v>
          </cell>
          <cell r="H17" t="str">
            <v>BW</v>
          </cell>
          <cell r="I17" t="str">
            <v>BX</v>
          </cell>
          <cell r="J17" t="str">
            <v>BY</v>
          </cell>
          <cell r="K17" t="str">
            <v>CA</v>
          </cell>
          <cell r="L17" t="str">
            <v>CB</v>
          </cell>
          <cell r="M17" t="str">
            <v>London &amp; SE</v>
          </cell>
          <cell r="N17" t="str">
            <v>ONERAILWAY</v>
          </cell>
          <cell r="S17">
            <v>9</v>
          </cell>
          <cell r="T17" t="str">
            <v>K</v>
          </cell>
        </row>
        <row r="18">
          <cell r="B18">
            <v>11</v>
          </cell>
          <cell r="C18" t="str">
            <v>c2c</v>
          </cell>
          <cell r="D18" t="str">
            <v>0201</v>
          </cell>
          <cell r="E18" t="str">
            <v>0913</v>
          </cell>
          <cell r="F18">
            <v>104</v>
          </cell>
          <cell r="G18" t="str">
            <v>0701</v>
          </cell>
          <cell r="H18" t="str">
            <v>CE</v>
          </cell>
          <cell r="I18" t="str">
            <v>CF</v>
          </cell>
          <cell r="J18" t="str">
            <v>CG</v>
          </cell>
          <cell r="K18" t="str">
            <v>CI</v>
          </cell>
          <cell r="L18" t="str">
            <v>CJ</v>
          </cell>
          <cell r="M18" t="str">
            <v>London &amp; SE</v>
          </cell>
          <cell r="N18" t="str">
            <v>C2C</v>
          </cell>
          <cell r="S18">
            <v>10</v>
          </cell>
          <cell r="T18" t="str">
            <v>L</v>
          </cell>
        </row>
        <row r="19">
          <cell r="B19">
            <v>12</v>
          </cell>
          <cell r="C19" t="str">
            <v>SILVERLINK</v>
          </cell>
          <cell r="D19" t="str">
            <v>0201</v>
          </cell>
          <cell r="E19" t="str">
            <v>0913</v>
          </cell>
          <cell r="F19">
            <v>104</v>
          </cell>
          <cell r="G19" t="str">
            <v>0701</v>
          </cell>
          <cell r="H19" t="str">
            <v>CM</v>
          </cell>
          <cell r="I19" t="str">
            <v>CN</v>
          </cell>
          <cell r="J19" t="str">
            <v>CO</v>
          </cell>
          <cell r="K19" t="str">
            <v>CQ</v>
          </cell>
          <cell r="L19" t="str">
            <v>CR</v>
          </cell>
          <cell r="M19" t="str">
            <v>London &amp; SE</v>
          </cell>
          <cell r="N19" t="str">
            <v>SILVERLINK</v>
          </cell>
          <cell r="S19">
            <v>11</v>
          </cell>
          <cell r="T19" t="str">
            <v>M</v>
          </cell>
        </row>
        <row r="20">
          <cell r="B20">
            <v>13</v>
          </cell>
          <cell r="C20" t="str">
            <v>SOUTH WEST TRAINS</v>
          </cell>
          <cell r="D20" t="str">
            <v>0201</v>
          </cell>
          <cell r="E20" t="str">
            <v>0913</v>
          </cell>
          <cell r="F20">
            <v>104</v>
          </cell>
          <cell r="G20" t="str">
            <v>0701</v>
          </cell>
          <cell r="H20" t="str">
            <v>CU</v>
          </cell>
          <cell r="I20" t="str">
            <v>CV</v>
          </cell>
          <cell r="J20" t="str">
            <v>CW</v>
          </cell>
          <cell r="K20" t="str">
            <v>CY</v>
          </cell>
          <cell r="L20" t="str">
            <v>CZ</v>
          </cell>
          <cell r="M20" t="str">
            <v>London &amp; SE</v>
          </cell>
          <cell r="N20" t="str">
            <v>SWT</v>
          </cell>
          <cell r="S20">
            <v>12</v>
          </cell>
          <cell r="T20" t="str">
            <v>N</v>
          </cell>
        </row>
        <row r="21">
          <cell r="B21">
            <v>14</v>
          </cell>
          <cell r="C21" t="str">
            <v>FIRST CAPITAL CONNECT</v>
          </cell>
          <cell r="D21" t="str">
            <v>0201</v>
          </cell>
          <cell r="E21" t="str">
            <v>0913</v>
          </cell>
          <cell r="F21">
            <v>104</v>
          </cell>
          <cell r="G21" t="str">
            <v>0701</v>
          </cell>
          <cell r="H21" t="str">
            <v>DC</v>
          </cell>
          <cell r="I21" t="str">
            <v>DD</v>
          </cell>
          <cell r="J21" t="str">
            <v>DE</v>
          </cell>
          <cell r="K21" t="str">
            <v>DG</v>
          </cell>
          <cell r="L21" t="str">
            <v>DH</v>
          </cell>
          <cell r="M21" t="str">
            <v>London &amp; SE</v>
          </cell>
          <cell r="N21" t="str">
            <v>FIRST CAPITAL CONNECT</v>
          </cell>
          <cell r="S21">
            <v>13</v>
          </cell>
          <cell r="T21" t="str">
            <v>O</v>
          </cell>
        </row>
        <row r="22">
          <cell r="B22">
            <v>19</v>
          </cell>
          <cell r="C22" t="str">
            <v>CENTRAL</v>
          </cell>
          <cell r="D22" t="str">
            <v>0201</v>
          </cell>
          <cell r="E22" t="str">
            <v>0913</v>
          </cell>
          <cell r="F22">
            <v>104</v>
          </cell>
          <cell r="G22" t="str">
            <v>0701</v>
          </cell>
          <cell r="H22" t="str">
            <v>EM</v>
          </cell>
          <cell r="I22" t="str">
            <v>EN</v>
          </cell>
          <cell r="J22" t="str">
            <v>EO</v>
          </cell>
          <cell r="K22" t="str">
            <v>EQ</v>
          </cell>
          <cell r="L22" t="str">
            <v>ER</v>
          </cell>
          <cell r="M22" t="str">
            <v>Regional</v>
          </cell>
          <cell r="N22" t="str">
            <v>CENTRAL</v>
          </cell>
          <cell r="S22">
            <v>14</v>
          </cell>
          <cell r="T22" t="str">
            <v>P</v>
          </cell>
        </row>
        <row r="23">
          <cell r="B23">
            <v>20</v>
          </cell>
          <cell r="C23" t="str">
            <v>GATWICK EXPRESS</v>
          </cell>
          <cell r="D23" t="str">
            <v>0201</v>
          </cell>
          <cell r="E23" t="str">
            <v>0913</v>
          </cell>
          <cell r="F23">
            <v>104</v>
          </cell>
          <cell r="G23" t="str">
            <v>0701</v>
          </cell>
          <cell r="H23" t="str">
            <v>EU</v>
          </cell>
          <cell r="I23" t="str">
            <v>EV</v>
          </cell>
          <cell r="J23" t="str">
            <v>EW</v>
          </cell>
          <cell r="K23" t="str">
            <v>EY</v>
          </cell>
          <cell r="L23" t="str">
            <v>EZ</v>
          </cell>
          <cell r="M23" t="str">
            <v>Regional</v>
          </cell>
          <cell r="N23" t="str">
            <v>GATWICK</v>
          </cell>
        </row>
        <row r="24">
          <cell r="B24">
            <v>21</v>
          </cell>
          <cell r="C24" t="str">
            <v>ISLAND LINE</v>
          </cell>
          <cell r="D24" t="str">
            <v>0201</v>
          </cell>
          <cell r="E24" t="str">
            <v>0913</v>
          </cell>
          <cell r="F24">
            <v>104</v>
          </cell>
          <cell r="G24" t="str">
            <v>0701</v>
          </cell>
          <cell r="H24" t="str">
            <v>FC</v>
          </cell>
          <cell r="I24" t="str">
            <v>FD</v>
          </cell>
          <cell r="J24" t="str">
            <v>FE</v>
          </cell>
          <cell r="K24" t="str">
            <v>FG</v>
          </cell>
          <cell r="L24" t="str">
            <v>FH</v>
          </cell>
          <cell r="M24" t="str">
            <v>Regional</v>
          </cell>
          <cell r="N24" t="str">
            <v>ISLAND</v>
          </cell>
        </row>
        <row r="25">
          <cell r="B25">
            <v>22</v>
          </cell>
          <cell r="C25" t="str">
            <v>MERSEYRAIL</v>
          </cell>
          <cell r="D25" t="str">
            <v>0201</v>
          </cell>
          <cell r="E25" t="str">
            <v>0913</v>
          </cell>
          <cell r="F25">
            <v>104</v>
          </cell>
          <cell r="G25" t="str">
            <v>0701</v>
          </cell>
          <cell r="H25" t="str">
            <v>FK</v>
          </cell>
          <cell r="I25" t="str">
            <v>FL</v>
          </cell>
          <cell r="J25" t="str">
            <v>FM</v>
          </cell>
          <cell r="K25" t="str">
            <v>FO</v>
          </cell>
          <cell r="L25" t="str">
            <v>FP</v>
          </cell>
          <cell r="M25" t="str">
            <v>Regional</v>
          </cell>
          <cell r="N25" t="str">
            <v>MERSEYRAIL</v>
          </cell>
        </row>
        <row r="26">
          <cell r="B26">
            <v>25</v>
          </cell>
          <cell r="C26" t="str">
            <v>FIRST SCOTRAIL</v>
          </cell>
          <cell r="D26" t="str">
            <v>0201</v>
          </cell>
          <cell r="E26" t="str">
            <v>0913</v>
          </cell>
          <cell r="F26">
            <v>104</v>
          </cell>
          <cell r="G26" t="str">
            <v>0701</v>
          </cell>
          <cell r="H26" t="str">
            <v>GI</v>
          </cell>
          <cell r="I26" t="str">
            <v>GJ</v>
          </cell>
          <cell r="J26" t="str">
            <v>GK</v>
          </cell>
          <cell r="K26" t="str">
            <v>GM</v>
          </cell>
          <cell r="L26" t="str">
            <v>GN</v>
          </cell>
          <cell r="M26" t="str">
            <v>Regional</v>
          </cell>
          <cell r="N26" t="str">
            <v>SCOTRAIL</v>
          </cell>
        </row>
        <row r="27">
          <cell r="B27">
            <v>28</v>
          </cell>
          <cell r="C27" t="str">
            <v>ARRIVA TRAINS WALES</v>
          </cell>
          <cell r="D27" t="str">
            <v>0208</v>
          </cell>
          <cell r="E27" t="str">
            <v>0913</v>
          </cell>
          <cell r="F27">
            <v>97</v>
          </cell>
          <cell r="G27" t="str">
            <v>0701</v>
          </cell>
          <cell r="H27" t="str">
            <v>HC</v>
          </cell>
          <cell r="I27" t="str">
            <v>HD</v>
          </cell>
          <cell r="J27" t="str">
            <v>HE</v>
          </cell>
          <cell r="K27" t="str">
            <v>HG</v>
          </cell>
          <cell r="L27" t="str">
            <v>HH</v>
          </cell>
          <cell r="M27" t="str">
            <v>Regional</v>
          </cell>
          <cell r="N27" t="str">
            <v>ARRIVA TRAINS WALES</v>
          </cell>
        </row>
        <row r="28">
          <cell r="B28">
            <v>29</v>
          </cell>
          <cell r="C28" t="str">
            <v>TRANSPENNINE EXPRESS</v>
          </cell>
          <cell r="D28" t="str">
            <v>0412</v>
          </cell>
          <cell r="E28" t="str">
            <v>0913</v>
          </cell>
          <cell r="F28">
            <v>67</v>
          </cell>
          <cell r="G28" t="str">
            <v>0701</v>
          </cell>
          <cell r="H28" t="str">
            <v>HK</v>
          </cell>
          <cell r="I28" t="str">
            <v>HL</v>
          </cell>
          <cell r="J28" t="str">
            <v>HM</v>
          </cell>
          <cell r="K28" t="str">
            <v>HO</v>
          </cell>
          <cell r="L28" t="str">
            <v>HP</v>
          </cell>
          <cell r="M28" t="str">
            <v>Regional</v>
          </cell>
          <cell r="N28" t="str">
            <v>TRANSPENNINE</v>
          </cell>
        </row>
        <row r="29">
          <cell r="B29">
            <v>30</v>
          </cell>
          <cell r="C29" t="str">
            <v>NORTHERN</v>
          </cell>
          <cell r="D29" t="str">
            <v>0510</v>
          </cell>
          <cell r="E29" t="str">
            <v>0913</v>
          </cell>
          <cell r="F29">
            <v>56</v>
          </cell>
          <cell r="G29" t="str">
            <v>0701</v>
          </cell>
          <cell r="H29" t="str">
            <v>HS</v>
          </cell>
          <cell r="I29" t="str">
            <v>HT</v>
          </cell>
          <cell r="J29" t="str">
            <v>HU</v>
          </cell>
          <cell r="K29" t="str">
            <v>HW</v>
          </cell>
          <cell r="L29" t="str">
            <v>HX</v>
          </cell>
          <cell r="M29" t="str">
            <v>Regional</v>
          </cell>
          <cell r="N29" t="str">
            <v>NORTHERN</v>
          </cell>
        </row>
        <row r="30">
          <cell r="B30">
            <v>31</v>
          </cell>
          <cell r="C30" t="str">
            <v>ARRIVA CROSS COUNTRY</v>
          </cell>
          <cell r="D30" t="str">
            <v>0809</v>
          </cell>
          <cell r="E30" t="str">
            <v>0913</v>
          </cell>
          <cell r="F30">
            <v>18</v>
          </cell>
          <cell r="G30" t="str">
            <v>0809</v>
          </cell>
          <cell r="H30" t="str">
            <v>AQ</v>
          </cell>
          <cell r="I30" t="str">
            <v>AR</v>
          </cell>
          <cell r="J30" t="str">
            <v>AS</v>
          </cell>
          <cell r="K30" t="str">
            <v>AU</v>
          </cell>
          <cell r="L30" t="str">
            <v>AV</v>
          </cell>
          <cell r="M30" t="str">
            <v>Long Distance</v>
          </cell>
          <cell r="N30" t="str">
            <v>ARRIVA CROSS COUNTRY</v>
          </cell>
        </row>
        <row r="31">
          <cell r="B31">
            <v>32</v>
          </cell>
          <cell r="C31" t="str">
            <v>EAST MIDLANDS TRAINS</v>
          </cell>
          <cell r="D31" t="str">
            <v>0809</v>
          </cell>
          <cell r="E31" t="str">
            <v>0913</v>
          </cell>
          <cell r="F31">
            <v>18</v>
          </cell>
          <cell r="G31" t="str">
            <v>0809</v>
          </cell>
          <cell r="H31" t="str">
            <v>IA</v>
          </cell>
          <cell r="I31" t="str">
            <v>IB</v>
          </cell>
          <cell r="J31" t="str">
            <v>IC</v>
          </cell>
          <cell r="K31" t="str">
            <v>IE</v>
          </cell>
          <cell r="L31" t="str">
            <v>IF</v>
          </cell>
          <cell r="M31" t="str">
            <v>Regional</v>
          </cell>
          <cell r="N31" t="str">
            <v>EAST MIDLANDS</v>
          </cell>
        </row>
        <row r="32">
          <cell r="B32">
            <v>33</v>
          </cell>
          <cell r="C32" t="str">
            <v>LONDON MIDLAND</v>
          </cell>
          <cell r="D32" t="str">
            <v>0809</v>
          </cell>
          <cell r="E32" t="str">
            <v>0913</v>
          </cell>
          <cell r="F32">
            <v>18</v>
          </cell>
          <cell r="G32" t="str">
            <v>0809</v>
          </cell>
          <cell r="H32" t="str">
            <v>II</v>
          </cell>
          <cell r="I32" t="str">
            <v>IJ</v>
          </cell>
          <cell r="J32" t="str">
            <v>IK</v>
          </cell>
          <cell r="K32" t="str">
            <v>IM</v>
          </cell>
          <cell r="L32" t="str">
            <v>IN</v>
          </cell>
          <cell r="M32" t="str">
            <v>Regional</v>
          </cell>
          <cell r="N32" t="str">
            <v>LONDON MIDLAND</v>
          </cell>
        </row>
        <row r="33">
          <cell r="B33">
            <v>34</v>
          </cell>
          <cell r="C33" t="str">
            <v>LONDON OVERGROUND</v>
          </cell>
          <cell r="D33" t="str">
            <v>0809</v>
          </cell>
          <cell r="E33" t="str">
            <v>0913</v>
          </cell>
          <cell r="F33">
            <v>18</v>
          </cell>
          <cell r="G33" t="str">
            <v>0809</v>
          </cell>
          <cell r="H33" t="str">
            <v>EA</v>
          </cell>
          <cell r="I33" t="str">
            <v>EB</v>
          </cell>
          <cell r="J33" t="str">
            <v>EC</v>
          </cell>
          <cell r="K33" t="str">
            <v>EE</v>
          </cell>
          <cell r="L33" t="str">
            <v>EF</v>
          </cell>
          <cell r="M33" t="str">
            <v>London &amp; SE</v>
          </cell>
          <cell r="N33" t="str">
            <v>LONDON OVERGROUND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all day"/>
      <sheetName val="Inputs all day continued"/>
      <sheetName val="Inputs all day Qtly"/>
      <sheetName val="Inputs all day Qtly continued"/>
      <sheetName val="quarters all day"/>
      <sheetName val="quarters all day continued"/>
      <sheetName val="Inputs peak"/>
      <sheetName val="Inputs peak Qtly"/>
      <sheetName val="quarters peak"/>
      <sheetName val="TOC by Q"/>
      <sheetName val="TOC by Q continued"/>
      <sheetName val="Sector by Q"/>
      <sheetName val="Table 2.1a final"/>
      <sheetName val="chart 2.1 final"/>
      <sheetName val="Table 2.1b final"/>
      <sheetName val="chart  2.1b final "/>
      <sheetName val=" 2.1b  by TOCS  Workings"/>
      <sheetName val="checking"/>
      <sheetName val="period summary"/>
      <sheetName val="period summary new TOCs"/>
      <sheetName val="Chapter 8 Workings"/>
    </sheetNames>
    <sheetDataSet>
      <sheetData sheetId="0" refreshError="1"/>
      <sheetData sheetId="1" refreshError="1"/>
      <sheetData sheetId="2"/>
      <sheetData sheetId="3"/>
      <sheetData sheetId="4" refreshError="1"/>
      <sheetData sheetId="5" refreshError="1"/>
      <sheetData sheetId="6" refreshError="1"/>
      <sheetData sheetId="7"/>
      <sheetData sheetId="8" refreshError="1"/>
      <sheetData sheetId="9">
        <row r="48">
          <cell r="CV48">
            <v>0.87194039363268028</v>
          </cell>
        </row>
      </sheetData>
      <sheetData sheetId="10"/>
      <sheetData sheetId="1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 10.1b"/>
      <sheetName val="A2 - 10.1b"/>
      <sheetName val="A3 - 10.1c"/>
      <sheetName val="A4 - 10.1d"/>
      <sheetName val="New - 10.2"/>
      <sheetName val="A5 - 10.3a and 10.3b"/>
      <sheetName val="A6 - 10.4"/>
      <sheetName val="A10 - 10.5a"/>
      <sheetName val="A7 - 10.5b"/>
      <sheetName val="A8 - 10.5c"/>
      <sheetName val="A9 - 10.5d"/>
      <sheetName val="A11"/>
      <sheetName val="A12"/>
      <sheetName val="B1 - 10.6a"/>
      <sheetName val="B2 - 10.6b"/>
      <sheetName val="B3 - 10.6c"/>
      <sheetName val="B4 - 10.6d"/>
      <sheetName val="B5 - 10.6e"/>
      <sheetName val="B6 - 10.6f"/>
      <sheetName val="B7 - 10.6g"/>
      <sheetName val="B8 - 10.6h"/>
      <sheetName val="New 10.7a"/>
      <sheetName val="New 10.7b"/>
      <sheetName val="C1 - 10.7c"/>
      <sheetName val="C2 - 10.7d"/>
      <sheetName val="C3 - 10.7d"/>
      <sheetName val="C4 - 10.11e"/>
      <sheetName val="New 10.11a-d"/>
      <sheetName val="C5 - 10.11f"/>
      <sheetName val="D1 - 10.8a"/>
      <sheetName val="D2 - 10.8b"/>
      <sheetName val="D3 - 10.9a"/>
      <sheetName val="D4 - Chart 10.9a"/>
      <sheetName val="D5 - 10.9b"/>
      <sheetName val="D6 - 10.10a"/>
      <sheetName val="D7 - 10.10b"/>
      <sheetName val="D8 - 10.11g"/>
      <sheetName val="D9 - 10.11h"/>
      <sheetName val="D10 - 10.11i"/>
      <sheetName val="D11 - 10.12"/>
      <sheetName val="D12 - 10.13"/>
      <sheetName val="Data C2"/>
      <sheetName val="Regions and Groups"/>
    </sheetNames>
    <sheetDataSet>
      <sheetData sheetId="0"/>
      <sheetData sheetId="1"/>
      <sheetData sheetId="2"/>
      <sheetData sheetId="3"/>
      <sheetData sheetId="4"/>
      <sheetData sheetId="5">
        <row r="4">
          <cell r="R4" t="str">
            <v>Other MOP</v>
          </cell>
        </row>
        <row r="5">
          <cell r="R5" t="str">
            <v>Count of INCCODE</v>
          </cell>
        </row>
        <row r="6">
          <cell r="R6" t="str">
            <v>Description2</v>
          </cell>
        </row>
        <row r="7">
          <cell r="R7" t="str">
            <v>Buckinghamshire</v>
          </cell>
        </row>
        <row r="8">
          <cell r="R8" t="str">
            <v>Cambridgeshire</v>
          </cell>
        </row>
        <row r="9">
          <cell r="R9" t="str">
            <v>Cheshire</v>
          </cell>
        </row>
        <row r="10">
          <cell r="R10" t="str">
            <v>Cumbria</v>
          </cell>
        </row>
        <row r="11">
          <cell r="R11" t="str">
            <v>Derbyshire</v>
          </cell>
        </row>
        <row r="12">
          <cell r="R12" t="str">
            <v>Devon</v>
          </cell>
        </row>
        <row r="13">
          <cell r="R13" t="str">
            <v>Greater London</v>
          </cell>
        </row>
        <row r="14">
          <cell r="R14" t="str">
            <v>Hampshire</v>
          </cell>
        </row>
        <row r="15">
          <cell r="R15" t="str">
            <v>Humberside</v>
          </cell>
        </row>
        <row r="16">
          <cell r="R16" t="str">
            <v>Kent</v>
          </cell>
        </row>
        <row r="17">
          <cell r="R17" t="str">
            <v>Merseyside</v>
          </cell>
        </row>
        <row r="18">
          <cell r="R18" t="str">
            <v>Norfolk</v>
          </cell>
        </row>
        <row r="19">
          <cell r="R19" t="str">
            <v>Northumberland</v>
          </cell>
        </row>
        <row r="20">
          <cell r="R20" t="str">
            <v>Nottinghamshire</v>
          </cell>
        </row>
        <row r="21">
          <cell r="R21" t="str">
            <v>Oxfordshire</v>
          </cell>
        </row>
        <row r="22">
          <cell r="R22" t="str">
            <v>Stirling</v>
          </cell>
        </row>
        <row r="23">
          <cell r="R23" t="str">
            <v>Surrey</v>
          </cell>
        </row>
        <row r="24">
          <cell r="R24" t="str">
            <v>Tyne &amp; Wear</v>
          </cell>
        </row>
        <row r="25">
          <cell r="R25" t="str">
            <v>West Sussex</v>
          </cell>
        </row>
        <row r="26">
          <cell r="R26" t="str">
            <v>Grand Total</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dataticktype_2008P10-P13"/>
      <sheetName val="tickettypetabulations"/>
      <sheetName val="Sheet1"/>
      <sheetName val="rawdatasector_2008P10-P13"/>
      <sheetName val="sectorcodes"/>
      <sheetName val="JEMCON Changes"/>
      <sheetName val="rawdatasector_2008P10-P13_FGW"/>
      <sheetName val="sectortabulations_revenue"/>
      <sheetName val="sectortabulations_journeys"/>
      <sheetName val="pivot table_miles"/>
      <sheetName val="sectortabulations_kms"/>
      <sheetName val="Table 1.1a"/>
      <sheetName val="Table 1.1b"/>
      <sheetName val="Chart 1.1a"/>
      <sheetName val="Chart 1.1b"/>
      <sheetName val="Table 1.2a"/>
      <sheetName val="Table 1.2b"/>
      <sheetName val="Chart 1.2a"/>
      <sheetName val="Chart 1.2b"/>
      <sheetName val="Table 1.3a"/>
      <sheetName val="Table 1.3b"/>
      <sheetName val="Table 1.3c "/>
    </sheetNames>
    <sheetDataSet>
      <sheetData sheetId="0"/>
      <sheetData sheetId="1" refreshError="1"/>
      <sheetData sheetId="2"/>
      <sheetData sheetId="3"/>
      <sheetData sheetId="4" refreshError="1"/>
      <sheetData sheetId="5" refreshError="1"/>
      <sheetData sheetId="6"/>
      <sheetData sheetId="7" refreshError="1"/>
      <sheetData sheetId="8"/>
      <sheetData sheetId="9"/>
      <sheetData sheetId="10"/>
      <sheetData sheetId="11" refreshError="1"/>
      <sheetData sheetId="12" refreshError="1"/>
      <sheetData sheetId="13"/>
      <sheetData sheetId="14"/>
      <sheetData sheetId="15" refreshError="1"/>
      <sheetData sheetId="16" refreshError="1"/>
      <sheetData sheetId="17"/>
      <sheetData sheetId="18"/>
      <sheetData sheetId="19" refreshError="1"/>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TOCS"/>
      <sheetName val="TOC by period"/>
      <sheetName val="TOC by period by 100"/>
      <sheetName val="Sector by Period"/>
      <sheetName val="TOC by sub period"/>
      <sheetName val="TOC by Q"/>
      <sheetName val="sector by Q_MAA"/>
      <sheetName val="SA Ordinary"/>
      <sheetName val="SA Seasons"/>
      <sheetName val="SA Seasons Break"/>
      <sheetName val="SA sub period Break"/>
      <sheetName val="SA sub period"/>
      <sheetName val="SA by Q Break"/>
      <sheetName val="SA by Q"/>
      <sheetName val="sector by Q"/>
      <sheetName val="Table 1.2a"/>
      <sheetName val="Table 1.2b"/>
      <sheetName val="Chart 1.2a"/>
      <sheetName val="Chart 1.2b"/>
      <sheetName val="0607 Q1"/>
      <sheetName val="0607 Q2 Journeys"/>
      <sheetName val="0607 Q3 Journeys"/>
      <sheetName val="0607 Q4 Journeys"/>
      <sheetName val="0607 Total Journey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transportscotland.gov.uk/analysis/statistics/publications/scottish-transport-statistics-previous-edition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7"/>
  <sheetViews>
    <sheetView workbookViewId="0">
      <selection activeCell="D16" sqref="D16"/>
    </sheetView>
  </sheetViews>
  <sheetFormatPr defaultRowHeight="15"/>
  <sheetData>
    <row r="1" spans="1:2">
      <c r="A1" s="12">
        <v>999</v>
      </c>
      <c r="B1" t="s">
        <v>133</v>
      </c>
    </row>
    <row r="5" spans="1:2" ht="15.75">
      <c r="B5" s="70" t="s">
        <v>349</v>
      </c>
    </row>
    <row r="6" spans="1:2" ht="15.75">
      <c r="B6" s="70" t="s">
        <v>238</v>
      </c>
    </row>
    <row r="7" spans="1:2" ht="15.75">
      <c r="B7" s="70" t="s">
        <v>239</v>
      </c>
    </row>
  </sheetData>
  <phoneticPr fontId="0" type="noConversion"/>
  <pageMargins left="0.75" right="0.75" top="1" bottom="1" header="0.5" footer="0.5"/>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A80"/>
  <sheetViews>
    <sheetView zoomScale="75" zoomScaleNormal="75" workbookViewId="0"/>
  </sheetViews>
  <sheetFormatPr defaultColWidth="8.88671875" defaultRowHeight="12.75"/>
  <cols>
    <col min="1" max="1" width="35.21875" style="1" customWidth="1"/>
    <col min="2" max="5" width="7.77734375" style="1" hidden="1" customWidth="1"/>
    <col min="6" max="14" width="8.21875" style="1" hidden="1" customWidth="1"/>
    <col min="15" max="15" width="8.21875" style="39" hidden="1" customWidth="1"/>
    <col min="16" max="16" width="8.21875" style="39" customWidth="1"/>
    <col min="17" max="17" width="8.109375" style="1" customWidth="1"/>
    <col min="18" max="16384" width="8.88671875" style="1"/>
  </cols>
  <sheetData>
    <row r="1" spans="1:27" s="5" customFormat="1" ht="42.75" customHeight="1">
      <c r="A1" s="92" t="s">
        <v>384</v>
      </c>
      <c r="O1" s="116"/>
      <c r="P1" s="116"/>
      <c r="U1" s="116"/>
      <c r="V1" s="116"/>
      <c r="W1" s="116"/>
      <c r="X1" s="116"/>
      <c r="Y1" s="116"/>
    </row>
    <row r="2" spans="1:27" s="5" customFormat="1" ht="5.25" customHeight="1">
      <c r="A2" s="80" t="s">
        <v>334</v>
      </c>
      <c r="B2" s="10"/>
      <c r="C2" s="10"/>
      <c r="D2" s="10"/>
      <c r="E2" s="10"/>
      <c r="F2" s="10"/>
      <c r="G2" s="10"/>
      <c r="H2" s="10"/>
      <c r="I2" s="10"/>
      <c r="J2" s="10"/>
      <c r="K2" s="6"/>
      <c r="L2" s="6"/>
      <c r="M2" s="6"/>
      <c r="N2" s="6"/>
      <c r="O2" s="37"/>
      <c r="P2" s="37"/>
    </row>
    <row r="3" spans="1:27" ht="15.75">
      <c r="A3" s="82"/>
      <c r="B3" s="88" t="s">
        <v>391</v>
      </c>
      <c r="C3" s="88" t="s">
        <v>392</v>
      </c>
      <c r="D3" s="88" t="s">
        <v>393</v>
      </c>
      <c r="E3" s="81" t="s">
        <v>394</v>
      </c>
      <c r="F3" s="81" t="s">
        <v>27</v>
      </c>
      <c r="G3" s="81" t="s">
        <v>60</v>
      </c>
      <c r="H3" s="81" t="s">
        <v>77</v>
      </c>
      <c r="I3" s="90" t="s">
        <v>81</v>
      </c>
      <c r="J3" s="90" t="s">
        <v>83</v>
      </c>
      <c r="K3" s="90" t="s">
        <v>137</v>
      </c>
      <c r="L3" s="90" t="s">
        <v>226</v>
      </c>
      <c r="M3" s="90" t="s">
        <v>314</v>
      </c>
      <c r="N3" s="90" t="s">
        <v>317</v>
      </c>
      <c r="O3" s="90" t="s">
        <v>341</v>
      </c>
      <c r="P3" s="90" t="s">
        <v>359</v>
      </c>
      <c r="Q3" s="90" t="s">
        <v>385</v>
      </c>
      <c r="R3" s="90" t="s">
        <v>395</v>
      </c>
      <c r="S3" s="90" t="s">
        <v>412</v>
      </c>
      <c r="T3" s="90" t="s">
        <v>433</v>
      </c>
      <c r="U3" s="90" t="s">
        <v>455</v>
      </c>
      <c r="V3" s="90" t="s">
        <v>510</v>
      </c>
      <c r="W3" s="90" t="s">
        <v>540</v>
      </c>
      <c r="X3" s="90" t="s">
        <v>559</v>
      </c>
      <c r="Y3" s="90" t="s">
        <v>599</v>
      </c>
      <c r="Z3" s="90" t="s">
        <v>626</v>
      </c>
    </row>
    <row r="4" spans="1:27" ht="3" customHeight="1">
      <c r="A4" s="7"/>
      <c r="B4" s="7"/>
      <c r="C4" s="7"/>
      <c r="D4" s="7"/>
      <c r="E4" s="7"/>
      <c r="F4" s="8"/>
      <c r="G4" s="47"/>
      <c r="H4" s="47"/>
      <c r="I4" s="47"/>
      <c r="J4" s="47"/>
      <c r="K4" s="48"/>
      <c r="O4" s="1"/>
      <c r="P4" s="1"/>
    </row>
    <row r="5" spans="1:27">
      <c r="A5" s="34"/>
      <c r="B5" s="7"/>
      <c r="C5" s="7"/>
      <c r="D5" s="7"/>
      <c r="E5" s="7"/>
      <c r="F5" s="8"/>
      <c r="G5" s="8"/>
      <c r="H5" s="47"/>
      <c r="I5" s="47"/>
      <c r="J5" s="8"/>
      <c r="L5" s="39"/>
      <c r="M5" s="41"/>
      <c r="N5" s="41"/>
      <c r="O5" s="41"/>
      <c r="P5" s="41"/>
      <c r="Q5" s="41"/>
      <c r="Z5" s="41" t="s">
        <v>11</v>
      </c>
    </row>
    <row r="6" spans="1:27" ht="3" customHeight="1">
      <c r="A6" s="34"/>
      <c r="B6" s="7"/>
      <c r="C6" s="7"/>
      <c r="D6" s="7"/>
      <c r="E6" s="7"/>
      <c r="F6" s="8"/>
      <c r="G6" s="8"/>
      <c r="H6" s="47"/>
      <c r="I6" s="47"/>
      <c r="J6" s="8"/>
      <c r="K6" s="41"/>
      <c r="O6" s="1"/>
      <c r="P6" s="1"/>
    </row>
    <row r="7" spans="1:27" ht="15">
      <c r="A7" s="6" t="s">
        <v>157</v>
      </c>
      <c r="B7" s="23">
        <v>0.4</v>
      </c>
      <c r="C7" s="23">
        <v>0.4</v>
      </c>
      <c r="D7" s="23">
        <v>0.3</v>
      </c>
      <c r="E7" s="23">
        <v>0.5</v>
      </c>
      <c r="F7" s="23">
        <v>0.7</v>
      </c>
      <c r="G7" s="23">
        <v>0.6</v>
      </c>
      <c r="H7" s="23">
        <v>0.4</v>
      </c>
      <c r="I7" s="23">
        <v>0.3</v>
      </c>
      <c r="J7" s="23">
        <v>0.2</v>
      </c>
      <c r="K7" s="25">
        <v>0.5</v>
      </c>
      <c r="L7" s="25">
        <v>0.4</v>
      </c>
      <c r="M7" s="73">
        <v>0.3</v>
      </c>
      <c r="N7" s="73">
        <v>0.48499999999999999</v>
      </c>
      <c r="O7" s="73">
        <v>0.38800000000000001</v>
      </c>
      <c r="P7" s="73">
        <v>0.39400000000000002</v>
      </c>
      <c r="Q7" s="73">
        <v>0.59399999999999997</v>
      </c>
      <c r="R7" s="73">
        <v>0.72199999999999998</v>
      </c>
      <c r="S7" s="73">
        <v>0.78400000000000003</v>
      </c>
      <c r="T7" s="73">
        <v>0.5</v>
      </c>
      <c r="U7" s="73">
        <v>0.4</v>
      </c>
      <c r="V7" s="73">
        <v>0.5</v>
      </c>
      <c r="W7" s="73">
        <v>0.3</v>
      </c>
      <c r="X7" s="38">
        <v>0.4</v>
      </c>
      <c r="Y7" s="38">
        <v>0.5</v>
      </c>
      <c r="Z7" s="171">
        <v>0.5</v>
      </c>
      <c r="AA7"/>
    </row>
    <row r="8" spans="1:27" ht="15">
      <c r="A8" s="6" t="s">
        <v>177</v>
      </c>
      <c r="B8" s="23">
        <v>22.7</v>
      </c>
      <c r="C8" s="23">
        <v>19.899999999999999</v>
      </c>
      <c r="D8" s="23">
        <v>25.5</v>
      </c>
      <c r="E8" s="23">
        <v>29.8</v>
      </c>
      <c r="F8" s="23">
        <v>24.5</v>
      </c>
      <c r="G8" s="23">
        <v>22</v>
      </c>
      <c r="H8" s="23">
        <v>19</v>
      </c>
      <c r="I8" s="23">
        <v>14.1</v>
      </c>
      <c r="J8" s="23">
        <v>15.8</v>
      </c>
      <c r="K8" s="25">
        <v>18.399999999999999</v>
      </c>
      <c r="L8" s="25">
        <v>18.5</v>
      </c>
      <c r="M8" s="73">
        <v>19.899999999999999</v>
      </c>
      <c r="N8" s="73">
        <v>19.306999999999999</v>
      </c>
      <c r="O8" s="73">
        <v>20.314</v>
      </c>
      <c r="P8" s="73">
        <v>19.71</v>
      </c>
      <c r="Q8" s="73">
        <v>15.83</v>
      </c>
      <c r="R8" s="73">
        <v>17.472000000000001</v>
      </c>
      <c r="S8" s="73">
        <v>25.341999999999999</v>
      </c>
      <c r="T8" s="73">
        <v>24.7</v>
      </c>
      <c r="U8" s="73">
        <v>21.2</v>
      </c>
      <c r="V8" s="73">
        <v>20.2</v>
      </c>
      <c r="W8" s="73">
        <v>18.8</v>
      </c>
      <c r="X8" s="38">
        <v>20.5</v>
      </c>
      <c r="Y8" s="38">
        <v>17.2</v>
      </c>
      <c r="Z8" s="171">
        <v>16.899999999999999</v>
      </c>
      <c r="AA8"/>
    </row>
    <row r="9" spans="1:27" ht="21.75" customHeight="1">
      <c r="A9" s="6" t="s">
        <v>156</v>
      </c>
      <c r="B9" s="23">
        <v>2.7</v>
      </c>
      <c r="C9" s="23">
        <v>2.2999999999999998</v>
      </c>
      <c r="D9" s="23">
        <v>2.2000000000000002</v>
      </c>
      <c r="E9" s="23">
        <v>2.2999999999999998</v>
      </c>
      <c r="F9" s="23">
        <v>1.9</v>
      </c>
      <c r="G9" s="23">
        <v>2.8</v>
      </c>
      <c r="H9" s="23">
        <v>2.5</v>
      </c>
      <c r="I9" s="23">
        <v>3.7</v>
      </c>
      <c r="J9" s="23">
        <v>5.5</v>
      </c>
      <c r="K9" s="67">
        <v>7</v>
      </c>
      <c r="L9" s="67">
        <v>7.6</v>
      </c>
      <c r="M9" s="76">
        <v>9.8000000000000007</v>
      </c>
      <c r="N9" s="76">
        <v>11.55</v>
      </c>
      <c r="O9" s="73">
        <v>13.721</v>
      </c>
      <c r="P9" s="73">
        <v>14.305999999999999</v>
      </c>
      <c r="Q9" s="73">
        <v>17.661999999999999</v>
      </c>
      <c r="R9" s="73">
        <v>25.495999999999999</v>
      </c>
      <c r="S9" s="73">
        <v>28.384</v>
      </c>
      <c r="T9" s="73">
        <v>27.8</v>
      </c>
      <c r="U9" s="73">
        <v>25.9</v>
      </c>
      <c r="V9" s="73">
        <v>23.6</v>
      </c>
      <c r="W9" s="73">
        <v>26.4</v>
      </c>
      <c r="X9" s="38">
        <v>29.3</v>
      </c>
      <c r="Y9" s="38">
        <v>30.4</v>
      </c>
      <c r="Z9" s="171">
        <v>27.1</v>
      </c>
      <c r="AA9"/>
    </row>
    <row r="10" spans="1:27" ht="19.5" customHeight="1">
      <c r="A10" s="6" t="s">
        <v>158</v>
      </c>
      <c r="B10" s="23">
        <v>9.4</v>
      </c>
      <c r="C10" s="23">
        <v>10.6</v>
      </c>
      <c r="D10" s="23">
        <v>12.4</v>
      </c>
      <c r="E10" s="23">
        <v>16.7</v>
      </c>
      <c r="F10" s="23">
        <v>20</v>
      </c>
      <c r="G10" s="23">
        <v>18.8</v>
      </c>
      <c r="H10" s="23">
        <v>16.8</v>
      </c>
      <c r="I10" s="23">
        <v>22.1</v>
      </c>
      <c r="J10" s="23">
        <v>24.6</v>
      </c>
      <c r="K10" s="25">
        <v>24.4</v>
      </c>
      <c r="L10" s="25">
        <v>24.7</v>
      </c>
      <c r="M10" s="73">
        <v>32.6</v>
      </c>
      <c r="N10" s="73">
        <v>39.200000000000003</v>
      </c>
      <c r="O10" s="73">
        <v>51.100999999999999</v>
      </c>
      <c r="P10" s="73">
        <v>57.396000000000001</v>
      </c>
      <c r="Q10" s="73">
        <v>62.369</v>
      </c>
      <c r="R10" s="73">
        <v>74.462000000000003</v>
      </c>
      <c r="S10" s="73">
        <v>74.063999999999993</v>
      </c>
      <c r="T10" s="73">
        <v>72.8</v>
      </c>
      <c r="U10" s="73">
        <v>66.599999999999994</v>
      </c>
      <c r="V10" s="73">
        <v>66.5</v>
      </c>
      <c r="W10" s="73">
        <v>64.5</v>
      </c>
      <c r="X10" s="38">
        <v>64.8</v>
      </c>
      <c r="Y10" s="38">
        <v>67.599999999999994</v>
      </c>
      <c r="Z10" s="171">
        <v>70.900000000000006</v>
      </c>
      <c r="AA10"/>
    </row>
    <row r="11" spans="1:27" ht="21.75" customHeight="1">
      <c r="A11" s="6" t="s">
        <v>686</v>
      </c>
      <c r="B11" s="23">
        <v>33.299999999999997</v>
      </c>
      <c r="C11" s="23">
        <v>42.6</v>
      </c>
      <c r="D11" s="23">
        <v>42.7</v>
      </c>
      <c r="E11" s="23">
        <v>64.900000000000006</v>
      </c>
      <c r="F11" s="23">
        <v>123.6</v>
      </c>
      <c r="G11" s="23">
        <v>123.7</v>
      </c>
      <c r="H11" s="23">
        <v>105.9</v>
      </c>
      <c r="I11" s="23">
        <v>94.5</v>
      </c>
      <c r="J11" s="23">
        <v>104.9</v>
      </c>
      <c r="K11" s="25">
        <v>128.80000000000001</v>
      </c>
      <c r="L11" s="25">
        <v>117.3</v>
      </c>
      <c r="M11" s="73">
        <v>94</v>
      </c>
      <c r="N11" s="73">
        <v>93.531000000000006</v>
      </c>
      <c r="O11" s="73">
        <v>205.74699998000006</v>
      </c>
      <c r="P11" s="73">
        <v>145.66399999999999</v>
      </c>
      <c r="Q11" s="73">
        <v>136.37177000000005</v>
      </c>
      <c r="R11" s="73">
        <v>127.82599999999999</v>
      </c>
      <c r="S11" s="73">
        <v>122.59</v>
      </c>
      <c r="T11" s="73">
        <v>71.099999999999994</v>
      </c>
      <c r="U11" s="73">
        <v>47.4</v>
      </c>
      <c r="V11" s="73">
        <v>22</v>
      </c>
      <c r="W11" s="73">
        <v>6</v>
      </c>
      <c r="X11" s="38">
        <v>0.8</v>
      </c>
      <c r="Y11" s="38">
        <v>0.5</v>
      </c>
      <c r="Z11" s="172">
        <v>0</v>
      </c>
      <c r="AA11"/>
    </row>
    <row r="12" spans="1:27" ht="21" customHeight="1">
      <c r="A12" s="6" t="s">
        <v>191</v>
      </c>
      <c r="B12" s="23">
        <v>60</v>
      </c>
      <c r="C12" s="23">
        <v>120.7</v>
      </c>
      <c r="D12" s="23">
        <v>146.80000000000001</v>
      </c>
      <c r="E12" s="23">
        <v>163</v>
      </c>
      <c r="F12" s="23">
        <v>171.6</v>
      </c>
      <c r="G12" s="23">
        <v>196.2</v>
      </c>
      <c r="H12" s="23">
        <v>184.7</v>
      </c>
      <c r="I12" s="23">
        <v>163.9</v>
      </c>
      <c r="J12" s="23">
        <v>192.3</v>
      </c>
      <c r="K12" s="25">
        <v>240.5</v>
      </c>
      <c r="L12" s="25">
        <v>340.7</v>
      </c>
      <c r="M12" s="73">
        <v>381.9</v>
      </c>
      <c r="N12" s="73">
        <v>428.601</v>
      </c>
      <c r="O12" s="73">
        <v>651.3479999799996</v>
      </c>
      <c r="P12" s="73">
        <v>551.89400000000001</v>
      </c>
      <c r="Q12" s="73">
        <v>576.8012100000002</v>
      </c>
      <c r="R12" s="73">
        <v>647.17999999999995</v>
      </c>
      <c r="S12" s="73">
        <v>630.822</v>
      </c>
      <c r="T12" s="73">
        <v>602.79999999999995</v>
      </c>
      <c r="U12" s="73">
        <v>633.70000000000005</v>
      </c>
      <c r="V12" s="73">
        <v>624.6</v>
      </c>
      <c r="W12" s="73">
        <v>661.3</v>
      </c>
      <c r="X12" s="38">
        <v>711.6</v>
      </c>
      <c r="Y12" s="38">
        <v>728.4</v>
      </c>
      <c r="Z12" s="171">
        <v>715.1</v>
      </c>
      <c r="AA12"/>
    </row>
    <row r="13" spans="1:27" ht="15" customHeight="1">
      <c r="A13" s="6" t="s">
        <v>192</v>
      </c>
      <c r="B13" s="23">
        <v>232.2</v>
      </c>
      <c r="C13" s="23">
        <v>445.4</v>
      </c>
      <c r="D13" s="23">
        <v>515.5</v>
      </c>
      <c r="E13" s="23">
        <v>485.4</v>
      </c>
      <c r="F13" s="23">
        <v>458.5</v>
      </c>
      <c r="G13" s="23">
        <v>449.5</v>
      </c>
      <c r="H13" s="23">
        <v>414.3</v>
      </c>
      <c r="I13" s="23">
        <v>363.2</v>
      </c>
      <c r="J13" s="23">
        <v>409.2</v>
      </c>
      <c r="K13" s="25">
        <v>467.3</v>
      </c>
      <c r="L13" s="25">
        <v>574.29999999999995</v>
      </c>
      <c r="M13" s="73">
        <v>616.70000000000005</v>
      </c>
      <c r="N13" s="73">
        <v>606.39099999999996</v>
      </c>
      <c r="O13" s="73">
        <v>911.78099999999995</v>
      </c>
      <c r="P13" s="73">
        <v>734.75599999999997</v>
      </c>
      <c r="Q13" s="73">
        <v>783.57699999999943</v>
      </c>
      <c r="R13" s="73">
        <v>1196.472</v>
      </c>
      <c r="S13" s="73">
        <v>1336.662</v>
      </c>
      <c r="T13" s="73">
        <v>1369.9</v>
      </c>
      <c r="U13" s="73">
        <v>1438.4</v>
      </c>
      <c r="V13" s="73">
        <v>1382.9</v>
      </c>
      <c r="W13" s="73">
        <v>1413.2</v>
      </c>
      <c r="X13" s="38">
        <v>1411.4</v>
      </c>
      <c r="Y13" s="38">
        <v>1295.4000000000001</v>
      </c>
      <c r="Z13" s="171">
        <v>1311.8</v>
      </c>
      <c r="AA13"/>
    </row>
    <row r="14" spans="1:27" ht="15" customHeight="1">
      <c r="A14" s="6" t="s">
        <v>193</v>
      </c>
      <c r="B14" s="23">
        <v>120</v>
      </c>
      <c r="C14" s="23">
        <v>165.9</v>
      </c>
      <c r="D14" s="23">
        <v>187.9</v>
      </c>
      <c r="E14" s="23">
        <v>197.8</v>
      </c>
      <c r="F14" s="23">
        <v>194.8</v>
      </c>
      <c r="G14" s="23">
        <v>194.9</v>
      </c>
      <c r="H14" s="23">
        <v>171.4</v>
      </c>
      <c r="I14" s="23">
        <v>139.6</v>
      </c>
      <c r="J14" s="23">
        <v>173.2</v>
      </c>
      <c r="K14" s="25">
        <v>206.7</v>
      </c>
      <c r="L14" s="73">
        <v>240</v>
      </c>
      <c r="M14" s="73">
        <v>286.2</v>
      </c>
      <c r="N14" s="73">
        <v>308.71300000000002</v>
      </c>
      <c r="O14" s="73">
        <v>466.86100002000023</v>
      </c>
      <c r="P14" s="73">
        <v>393.96199999999999</v>
      </c>
      <c r="Q14" s="73">
        <v>409.14005000000014</v>
      </c>
      <c r="R14" s="73">
        <v>489.33199999999999</v>
      </c>
      <c r="S14" s="73">
        <v>617.18600000000004</v>
      </c>
      <c r="T14" s="73">
        <v>647</v>
      </c>
      <c r="U14" s="73">
        <v>647</v>
      </c>
      <c r="V14" s="73">
        <v>631.79999999999995</v>
      </c>
      <c r="W14" s="73">
        <v>610.5</v>
      </c>
      <c r="X14" s="38">
        <v>702.3</v>
      </c>
      <c r="Y14" s="38">
        <v>715.8</v>
      </c>
      <c r="Z14" s="171">
        <v>814.2</v>
      </c>
      <c r="AA14"/>
    </row>
    <row r="15" spans="1:27" ht="15" customHeight="1">
      <c r="A15" s="6" t="s">
        <v>194</v>
      </c>
      <c r="B15" s="23">
        <v>32.200000000000003</v>
      </c>
      <c r="C15" s="23">
        <v>60.6</v>
      </c>
      <c r="D15" s="23">
        <v>65.5</v>
      </c>
      <c r="E15" s="23">
        <v>64.7</v>
      </c>
      <c r="F15" s="23">
        <v>60.7</v>
      </c>
      <c r="G15" s="23">
        <v>63.5</v>
      </c>
      <c r="H15" s="23">
        <v>54.5</v>
      </c>
      <c r="I15" s="23">
        <v>42.2</v>
      </c>
      <c r="J15" s="23">
        <v>45.2</v>
      </c>
      <c r="K15" s="25">
        <v>48.6</v>
      </c>
      <c r="L15" s="25">
        <v>58.1</v>
      </c>
      <c r="M15" s="73">
        <v>61.1</v>
      </c>
      <c r="N15" s="73">
        <v>61.209000000000003</v>
      </c>
      <c r="O15" s="73">
        <v>79.837999999999994</v>
      </c>
      <c r="P15" s="73">
        <v>77.290000000000006</v>
      </c>
      <c r="Q15" s="73">
        <v>76.844210000000075</v>
      </c>
      <c r="R15" s="73">
        <v>79.56</v>
      </c>
      <c r="S15" s="73">
        <v>21.506</v>
      </c>
      <c r="T15" s="73">
        <v>100.4</v>
      </c>
      <c r="U15" s="73">
        <v>217.1</v>
      </c>
      <c r="V15" s="73">
        <v>283.2</v>
      </c>
      <c r="W15" s="73">
        <v>367.7</v>
      </c>
      <c r="X15" s="38">
        <v>449</v>
      </c>
      <c r="Y15" s="38">
        <v>414.2</v>
      </c>
      <c r="Z15" s="171">
        <v>419.9</v>
      </c>
      <c r="AA15"/>
    </row>
    <row r="16" spans="1:27" ht="15" customHeight="1">
      <c r="A16" s="6" t="s">
        <v>190</v>
      </c>
      <c r="B16" s="23">
        <v>157.4</v>
      </c>
      <c r="C16" s="23">
        <v>275</v>
      </c>
      <c r="D16" s="23">
        <v>316.7</v>
      </c>
      <c r="E16" s="23">
        <v>315.2</v>
      </c>
      <c r="F16" s="23">
        <v>387.3</v>
      </c>
      <c r="G16" s="23">
        <v>381</v>
      </c>
      <c r="H16" s="23">
        <v>373</v>
      </c>
      <c r="I16" s="23">
        <v>371.8</v>
      </c>
      <c r="J16" s="23">
        <v>396.2</v>
      </c>
      <c r="K16" s="25">
        <v>499.2</v>
      </c>
      <c r="L16" s="25">
        <v>632.9</v>
      </c>
      <c r="M16" s="73">
        <v>762.8</v>
      </c>
      <c r="N16" s="73">
        <v>866.46299999999997</v>
      </c>
      <c r="O16" s="73">
        <v>1153.0720000199997</v>
      </c>
      <c r="P16" s="73">
        <v>1054.2360000000001</v>
      </c>
      <c r="Q16" s="73">
        <v>1169.9909897599998</v>
      </c>
      <c r="R16" s="73">
        <v>1317.7660000000001</v>
      </c>
      <c r="S16" s="73">
        <v>1369.444</v>
      </c>
      <c r="T16" s="73">
        <v>1375.5</v>
      </c>
      <c r="U16" s="73">
        <v>1639.9</v>
      </c>
      <c r="V16" s="73">
        <v>1742.5</v>
      </c>
      <c r="W16" s="73">
        <v>1891.5</v>
      </c>
      <c r="X16" s="38">
        <v>1847.8</v>
      </c>
      <c r="Y16" s="38">
        <v>1943.2</v>
      </c>
      <c r="Z16" s="171">
        <v>1959.6</v>
      </c>
      <c r="AA16"/>
    </row>
    <row r="17" spans="1:27" ht="21.75" customHeight="1">
      <c r="A17" s="6" t="s">
        <v>163</v>
      </c>
      <c r="B17" s="23">
        <v>190</v>
      </c>
      <c r="C17" s="23">
        <v>201.8</v>
      </c>
      <c r="D17" s="23">
        <v>228.2</v>
      </c>
      <c r="E17" s="23">
        <v>256</v>
      </c>
      <c r="F17" s="23">
        <v>256.10000000000002</v>
      </c>
      <c r="G17" s="23">
        <v>278.39999999999998</v>
      </c>
      <c r="H17" s="23">
        <v>285.8</v>
      </c>
      <c r="I17" s="23">
        <v>239</v>
      </c>
      <c r="J17" s="23">
        <v>239.2</v>
      </c>
      <c r="K17" s="25">
        <v>269.3</v>
      </c>
      <c r="L17" s="25">
        <v>334.7</v>
      </c>
      <c r="M17" s="73">
        <v>401</v>
      </c>
      <c r="N17" s="73">
        <v>453.62900000000002</v>
      </c>
      <c r="O17" s="73">
        <v>487.97000004000063</v>
      </c>
      <c r="P17" s="73">
        <v>515.524</v>
      </c>
      <c r="Q17" s="73">
        <v>542.54700000000003</v>
      </c>
      <c r="R17" s="73">
        <v>677.87599999999998</v>
      </c>
      <c r="S17" s="73">
        <v>759.89800000000002</v>
      </c>
      <c r="T17" s="73">
        <v>810.7</v>
      </c>
      <c r="U17" s="73">
        <v>823.9</v>
      </c>
      <c r="V17" s="73">
        <v>664.4</v>
      </c>
      <c r="W17" s="73">
        <v>517.6</v>
      </c>
      <c r="X17" s="38">
        <v>466.7</v>
      </c>
      <c r="Y17" s="38">
        <v>358.7</v>
      </c>
      <c r="Z17" s="171">
        <v>356.4</v>
      </c>
      <c r="AA17"/>
    </row>
    <row r="18" spans="1:27" ht="15">
      <c r="A18" s="203" t="s">
        <v>180</v>
      </c>
      <c r="B18" s="23">
        <v>110</v>
      </c>
      <c r="C18" s="23">
        <v>100.8</v>
      </c>
      <c r="D18" s="23">
        <v>124.9</v>
      </c>
      <c r="E18" s="23">
        <v>144.6</v>
      </c>
      <c r="F18" s="23">
        <v>161</v>
      </c>
      <c r="G18" s="23">
        <v>169.1</v>
      </c>
      <c r="H18" s="23">
        <v>167.8</v>
      </c>
      <c r="I18" s="23">
        <v>163.80000000000001</v>
      </c>
      <c r="J18" s="23">
        <v>191.5</v>
      </c>
      <c r="K18" s="25">
        <v>217.9</v>
      </c>
      <c r="L18" s="25">
        <v>227.4</v>
      </c>
      <c r="M18" s="73">
        <v>225.6</v>
      </c>
      <c r="N18" s="73">
        <v>231.39400000000001</v>
      </c>
      <c r="O18" s="73">
        <v>245.57499999999999</v>
      </c>
      <c r="P18" s="73">
        <v>250.226</v>
      </c>
      <c r="Q18" s="73">
        <v>295.81</v>
      </c>
      <c r="R18" s="73">
        <v>285.392</v>
      </c>
      <c r="S18" s="73">
        <v>287.70400000000001</v>
      </c>
      <c r="T18" s="73">
        <v>296.3</v>
      </c>
      <c r="U18" s="73">
        <v>317.2</v>
      </c>
      <c r="V18" s="73">
        <v>342.8</v>
      </c>
      <c r="W18" s="73">
        <v>323.7</v>
      </c>
      <c r="X18" s="38">
        <v>327.9</v>
      </c>
      <c r="Y18" s="38">
        <v>295.60000000000002</v>
      </c>
      <c r="Z18" s="171">
        <v>326.8</v>
      </c>
      <c r="AA18"/>
    </row>
    <row r="19" spans="1:27" ht="15">
      <c r="A19" s="6" t="s">
        <v>215</v>
      </c>
      <c r="B19" s="23">
        <v>38.299999999999997</v>
      </c>
      <c r="C19" s="23">
        <v>38</v>
      </c>
      <c r="D19" s="23">
        <v>42.7</v>
      </c>
      <c r="E19" s="23">
        <v>48.9</v>
      </c>
      <c r="F19" s="23">
        <v>52.9</v>
      </c>
      <c r="G19" s="23">
        <v>61.1</v>
      </c>
      <c r="H19" s="23">
        <v>65.5</v>
      </c>
      <c r="I19" s="23">
        <v>68</v>
      </c>
      <c r="J19" s="23">
        <v>65.5</v>
      </c>
      <c r="K19" s="25">
        <v>68.3</v>
      </c>
      <c r="L19" s="25">
        <v>69.400000000000006</v>
      </c>
      <c r="M19" s="73">
        <v>72.5</v>
      </c>
      <c r="N19" s="73">
        <v>73.436000000000007</v>
      </c>
      <c r="O19" s="73">
        <v>84.437999980000029</v>
      </c>
      <c r="P19" s="73">
        <v>81.031999999999996</v>
      </c>
      <c r="Q19" s="73">
        <v>95.49678999999999</v>
      </c>
      <c r="R19" s="73">
        <v>102.148</v>
      </c>
      <c r="S19" s="73">
        <v>107.264</v>
      </c>
      <c r="T19" s="73">
        <v>105.8</v>
      </c>
      <c r="U19" s="73">
        <v>109.8</v>
      </c>
      <c r="V19" s="73">
        <v>103.5</v>
      </c>
      <c r="W19" s="73">
        <v>104.1</v>
      </c>
      <c r="X19" s="38">
        <v>113.5</v>
      </c>
      <c r="Y19" s="38">
        <v>128.1</v>
      </c>
      <c r="Z19" s="171">
        <v>115.3</v>
      </c>
      <c r="AA19"/>
    </row>
    <row r="20" spans="1:27" ht="15">
      <c r="A20" s="6" t="s">
        <v>216</v>
      </c>
      <c r="B20" s="23">
        <v>20.8</v>
      </c>
      <c r="C20" s="23">
        <v>17.5</v>
      </c>
      <c r="D20" s="23">
        <v>17</v>
      </c>
      <c r="E20" s="23">
        <v>21.9</v>
      </c>
      <c r="F20" s="23">
        <v>25.8</v>
      </c>
      <c r="G20" s="23">
        <v>28.4</v>
      </c>
      <c r="H20" s="23">
        <v>29.5</v>
      </c>
      <c r="I20" s="23">
        <v>28.9</v>
      </c>
      <c r="J20" s="23">
        <v>31</v>
      </c>
      <c r="K20" s="25">
        <v>35.9</v>
      </c>
      <c r="L20" s="25">
        <v>37.799999999999997</v>
      </c>
      <c r="M20" s="73">
        <v>39</v>
      </c>
      <c r="N20" s="73">
        <v>35.728000000000002</v>
      </c>
      <c r="O20" s="73">
        <v>38.464999980000016</v>
      </c>
      <c r="P20" s="73">
        <v>37.817999999999998</v>
      </c>
      <c r="Q20" s="73">
        <v>43.27304000000003</v>
      </c>
      <c r="R20" s="73">
        <v>55.667999999999999</v>
      </c>
      <c r="S20" s="73">
        <v>57.124000000000002</v>
      </c>
      <c r="T20" s="73">
        <v>56</v>
      </c>
      <c r="U20" s="73">
        <v>62.7</v>
      </c>
      <c r="V20" s="73">
        <v>62</v>
      </c>
      <c r="W20" s="73">
        <v>61.8</v>
      </c>
      <c r="X20" s="38">
        <v>67.400000000000006</v>
      </c>
      <c r="Y20" s="38">
        <v>77.8</v>
      </c>
      <c r="Z20" s="171">
        <v>72.099999999999994</v>
      </c>
      <c r="AA20"/>
    </row>
    <row r="21" spans="1:27" ht="20.25" customHeight="1">
      <c r="A21" s="6" t="s">
        <v>155</v>
      </c>
      <c r="B21" s="23">
        <v>0.3</v>
      </c>
      <c r="C21" s="23">
        <v>0.8</v>
      </c>
      <c r="D21" s="23">
        <v>0.4</v>
      </c>
      <c r="E21" s="23">
        <v>1.3</v>
      </c>
      <c r="F21" s="23">
        <v>0.4</v>
      </c>
      <c r="G21" s="23">
        <v>0.2</v>
      </c>
      <c r="H21" s="66">
        <v>0.2</v>
      </c>
      <c r="I21" s="23">
        <v>0.2</v>
      </c>
      <c r="J21" s="23">
        <v>0.2</v>
      </c>
      <c r="K21" s="67">
        <v>0.3</v>
      </c>
      <c r="L21" s="25">
        <v>0.4</v>
      </c>
      <c r="M21" s="73">
        <v>0.4</v>
      </c>
      <c r="N21" s="73">
        <v>0.42299999999999999</v>
      </c>
      <c r="O21" s="73">
        <v>0.56999999999999995</v>
      </c>
      <c r="P21" s="73">
        <v>0.48799999999999999</v>
      </c>
      <c r="Q21" s="73">
        <v>0.59399999999999997</v>
      </c>
      <c r="R21" s="73">
        <v>0.626</v>
      </c>
      <c r="S21" s="73">
        <v>0.628</v>
      </c>
      <c r="T21" s="73">
        <v>0.9</v>
      </c>
      <c r="U21" s="73">
        <v>0.8</v>
      </c>
      <c r="V21" s="73">
        <v>0.8</v>
      </c>
      <c r="W21" s="73">
        <v>0.9</v>
      </c>
      <c r="X21" s="38">
        <v>1</v>
      </c>
      <c r="Y21" s="38">
        <v>1.2</v>
      </c>
      <c r="Z21" s="171">
        <v>1.2</v>
      </c>
      <c r="AA21"/>
    </row>
    <row r="22" spans="1:27" ht="15">
      <c r="A22" s="6" t="s">
        <v>160</v>
      </c>
      <c r="B22" s="23">
        <v>1.8</v>
      </c>
      <c r="C22" s="23">
        <v>2.1</v>
      </c>
      <c r="D22" s="23">
        <v>1.6</v>
      </c>
      <c r="E22" s="23">
        <v>1.6</v>
      </c>
      <c r="F22" s="23">
        <v>1.5</v>
      </c>
      <c r="G22" s="23">
        <v>1.1000000000000001</v>
      </c>
      <c r="H22" s="23">
        <v>1.1000000000000001</v>
      </c>
      <c r="I22" s="23">
        <v>0.6</v>
      </c>
      <c r="J22" s="23">
        <v>0.7</v>
      </c>
      <c r="K22" s="25">
        <v>0.5</v>
      </c>
      <c r="L22" s="25">
        <v>0.5</v>
      </c>
      <c r="M22" s="73">
        <v>0.6</v>
      </c>
      <c r="N22" s="73">
        <v>0.91300000000000003</v>
      </c>
      <c r="O22" s="73">
        <v>0.85799999999999998</v>
      </c>
      <c r="P22" s="73">
        <v>0.54800000000000004</v>
      </c>
      <c r="Q22" s="73">
        <v>0.79400000000000004</v>
      </c>
      <c r="R22" s="73">
        <v>0.72199999999999998</v>
      </c>
      <c r="S22" s="73">
        <v>0.57799999999999996</v>
      </c>
      <c r="T22" s="73">
        <v>0.5</v>
      </c>
      <c r="U22" s="73">
        <v>0.6</v>
      </c>
      <c r="V22" s="73">
        <v>0.5</v>
      </c>
      <c r="W22" s="73">
        <v>0.6</v>
      </c>
      <c r="X22" s="38">
        <v>0.5</v>
      </c>
      <c r="Y22" s="38">
        <v>0.6</v>
      </c>
      <c r="Z22" s="171">
        <v>0.7</v>
      </c>
      <c r="AA22"/>
    </row>
    <row r="23" spans="1:27" ht="15" customHeight="1">
      <c r="A23" s="6" t="s">
        <v>168</v>
      </c>
      <c r="B23" s="23">
        <v>229.5</v>
      </c>
      <c r="C23" s="23">
        <v>253</v>
      </c>
      <c r="D23" s="23">
        <v>305.3</v>
      </c>
      <c r="E23" s="23">
        <v>344.2</v>
      </c>
      <c r="F23" s="23">
        <v>393.9</v>
      </c>
      <c r="G23" s="23">
        <v>427.3</v>
      </c>
      <c r="H23" s="23">
        <v>408.5</v>
      </c>
      <c r="I23" s="23">
        <v>365.7</v>
      </c>
      <c r="J23" s="23">
        <v>355.7</v>
      </c>
      <c r="K23" s="25">
        <v>405.3</v>
      </c>
      <c r="L23" s="25">
        <v>424.3</v>
      </c>
      <c r="M23" s="73">
        <v>410.3</v>
      </c>
      <c r="N23" s="73">
        <v>464.00299999999999</v>
      </c>
      <c r="O23" s="73">
        <v>496.92700001999981</v>
      </c>
      <c r="P23" s="73">
        <v>475.82400000000001</v>
      </c>
      <c r="Q23" s="73">
        <v>473.65800000000002</v>
      </c>
      <c r="R23" s="73">
        <v>513.78800000000001</v>
      </c>
      <c r="S23" s="73">
        <v>555.096</v>
      </c>
      <c r="T23" s="73">
        <v>574.6</v>
      </c>
      <c r="U23" s="73">
        <v>558.1</v>
      </c>
      <c r="V23" s="73">
        <v>587.4</v>
      </c>
      <c r="W23" s="73">
        <v>497.2</v>
      </c>
      <c r="X23" s="38">
        <v>432.9</v>
      </c>
      <c r="Y23" s="38">
        <v>382</v>
      </c>
      <c r="Z23" s="171">
        <v>363.1</v>
      </c>
      <c r="AA23"/>
    </row>
    <row r="24" spans="1:27" ht="15">
      <c r="A24" s="6" t="s">
        <v>162</v>
      </c>
      <c r="B24" s="23">
        <v>1.6</v>
      </c>
      <c r="C24" s="23">
        <v>1.7</v>
      </c>
      <c r="D24" s="23">
        <v>1.8</v>
      </c>
      <c r="E24" s="23">
        <v>1.5</v>
      </c>
      <c r="F24" s="23">
        <v>1.8</v>
      </c>
      <c r="G24" s="23">
        <v>1.6</v>
      </c>
      <c r="H24" s="23">
        <v>1.6</v>
      </c>
      <c r="I24" s="23">
        <v>2.1</v>
      </c>
      <c r="J24" s="23">
        <v>2.5</v>
      </c>
      <c r="K24" s="25">
        <v>2.4</v>
      </c>
      <c r="L24" s="25">
        <v>2.8</v>
      </c>
      <c r="M24" s="73">
        <v>2.2000000000000002</v>
      </c>
      <c r="N24" s="73">
        <v>2.3199999999999998</v>
      </c>
      <c r="O24" s="73">
        <v>2.524</v>
      </c>
      <c r="P24" s="73">
        <v>2.9260000000000002</v>
      </c>
      <c r="Q24" s="73">
        <v>3.0859999999999999</v>
      </c>
      <c r="R24" s="73">
        <v>2.544</v>
      </c>
      <c r="S24" s="73">
        <v>2.726</v>
      </c>
      <c r="T24" s="73">
        <v>3</v>
      </c>
      <c r="U24" s="73">
        <v>4.8</v>
      </c>
      <c r="V24" s="73">
        <v>4.8</v>
      </c>
      <c r="W24" s="73">
        <v>4.0999999999999996</v>
      </c>
      <c r="X24" s="38">
        <v>5.4</v>
      </c>
      <c r="Y24" s="38">
        <v>5</v>
      </c>
      <c r="Z24" s="171">
        <v>5.5</v>
      </c>
      <c r="AA24"/>
    </row>
    <row r="25" spans="1:27" ht="15">
      <c r="A25" s="6" t="s">
        <v>164</v>
      </c>
      <c r="B25" s="23">
        <v>4.5999999999999996</v>
      </c>
      <c r="C25" s="23">
        <v>6.4</v>
      </c>
      <c r="D25" s="23">
        <v>7.7</v>
      </c>
      <c r="E25" s="23">
        <v>7.7</v>
      </c>
      <c r="F25" s="23">
        <v>8.8000000000000007</v>
      </c>
      <c r="G25" s="23">
        <v>8.4</v>
      </c>
      <c r="H25" s="23">
        <v>9.6</v>
      </c>
      <c r="I25" s="23">
        <v>7.1</v>
      </c>
      <c r="J25" s="23">
        <v>9.5</v>
      </c>
      <c r="K25" s="25">
        <v>10.7</v>
      </c>
      <c r="L25" s="25">
        <v>14.9</v>
      </c>
      <c r="M25" s="73">
        <v>21.1</v>
      </c>
      <c r="N25" s="73">
        <v>22.053000000000001</v>
      </c>
      <c r="O25" s="73">
        <v>19.904</v>
      </c>
      <c r="P25" s="73">
        <v>15.186</v>
      </c>
      <c r="Q25" s="73">
        <v>18.312999999999999</v>
      </c>
      <c r="R25" s="73">
        <v>19.077999999999999</v>
      </c>
      <c r="S25" s="73">
        <v>28</v>
      </c>
      <c r="T25" s="73">
        <v>48.2</v>
      </c>
      <c r="U25" s="73">
        <v>57.2</v>
      </c>
      <c r="V25" s="73">
        <v>56.3</v>
      </c>
      <c r="W25" s="73">
        <v>45.9</v>
      </c>
      <c r="X25" s="38">
        <v>42.7</v>
      </c>
      <c r="Y25" s="38">
        <v>46.7</v>
      </c>
      <c r="Z25" s="171">
        <v>63.4</v>
      </c>
      <c r="AA25"/>
    </row>
    <row r="26" spans="1:27" ht="15" customHeight="1">
      <c r="A26" s="6" t="s">
        <v>181</v>
      </c>
      <c r="B26" s="23">
        <v>99.3</v>
      </c>
      <c r="C26" s="23">
        <v>91.7</v>
      </c>
      <c r="D26" s="23">
        <v>108.7</v>
      </c>
      <c r="E26" s="23">
        <v>112.9</v>
      </c>
      <c r="F26" s="23">
        <v>118.7</v>
      </c>
      <c r="G26" s="23">
        <v>117.2</v>
      </c>
      <c r="H26" s="23">
        <v>115.1</v>
      </c>
      <c r="I26" s="23">
        <v>106.7</v>
      </c>
      <c r="J26" s="23">
        <v>120.5</v>
      </c>
      <c r="K26" s="25">
        <v>130.9</v>
      </c>
      <c r="L26" s="25">
        <v>167.1</v>
      </c>
      <c r="M26" s="73">
        <v>191.8</v>
      </c>
      <c r="N26" s="73">
        <v>224.13800000000001</v>
      </c>
      <c r="O26" s="73">
        <v>224.59700002000002</v>
      </c>
      <c r="P26" s="73">
        <v>235.238</v>
      </c>
      <c r="Q26" s="73">
        <v>227.345</v>
      </c>
      <c r="R26" s="73">
        <v>243.45599999999999</v>
      </c>
      <c r="S26" s="73">
        <v>248.21600000000001</v>
      </c>
      <c r="T26" s="73">
        <v>258.7</v>
      </c>
      <c r="U26" s="73">
        <v>275</v>
      </c>
      <c r="V26" s="73">
        <v>278.89999999999998</v>
      </c>
      <c r="W26" s="73">
        <v>271.39999999999998</v>
      </c>
      <c r="X26" s="38">
        <v>289.10000000000002</v>
      </c>
      <c r="Y26" s="38">
        <v>290.89999999999998</v>
      </c>
      <c r="Z26" s="171">
        <v>291.8</v>
      </c>
      <c r="AA26"/>
    </row>
    <row r="27" spans="1:27" ht="19.5" customHeight="1">
      <c r="A27" s="6" t="s">
        <v>175</v>
      </c>
      <c r="B27" s="23">
        <v>326.39999999999998</v>
      </c>
      <c r="C27" s="23">
        <v>327.7</v>
      </c>
      <c r="D27" s="23">
        <v>365.2</v>
      </c>
      <c r="E27" s="23">
        <v>424.7</v>
      </c>
      <c r="F27" s="23">
        <v>481.9</v>
      </c>
      <c r="G27" s="23">
        <v>515.5</v>
      </c>
      <c r="H27" s="23">
        <v>516.70000000000005</v>
      </c>
      <c r="I27" s="23">
        <v>542.79999999999995</v>
      </c>
      <c r="J27" s="23">
        <v>567.79999999999995</v>
      </c>
      <c r="K27" s="25">
        <v>584.20000000000005</v>
      </c>
      <c r="L27" s="25">
        <v>621.6</v>
      </c>
      <c r="M27" s="73">
        <v>624.20000000000005</v>
      </c>
      <c r="N27" s="73">
        <v>602.36699999999996</v>
      </c>
      <c r="O27" s="73">
        <v>566</v>
      </c>
      <c r="P27" s="73">
        <v>552.702</v>
      </c>
      <c r="Q27" s="73">
        <v>630.97199999999998</v>
      </c>
      <c r="R27" s="73">
        <v>825.51599999999996</v>
      </c>
      <c r="S27" s="73">
        <v>924.29</v>
      </c>
      <c r="T27" s="73">
        <v>1030.5999999999999</v>
      </c>
      <c r="U27" s="73">
        <v>1125.3</v>
      </c>
      <c r="V27" s="73">
        <v>1155</v>
      </c>
      <c r="W27" s="73">
        <v>1201</v>
      </c>
      <c r="X27" s="38">
        <v>1191.8</v>
      </c>
      <c r="Y27" s="38">
        <v>1247.8</v>
      </c>
      <c r="Z27" s="171">
        <v>1179.0999999999999</v>
      </c>
      <c r="AA27"/>
    </row>
    <row r="28" spans="1:27" ht="15">
      <c r="A28" s="6" t="s">
        <v>176</v>
      </c>
      <c r="B28" s="23">
        <v>440.4</v>
      </c>
      <c r="C28" s="23">
        <v>396.5</v>
      </c>
      <c r="D28" s="23">
        <v>420.9</v>
      </c>
      <c r="E28" s="23">
        <v>502.5</v>
      </c>
      <c r="F28" s="23">
        <v>598</v>
      </c>
      <c r="G28" s="23">
        <v>581.9</v>
      </c>
      <c r="H28" s="23">
        <v>581.1</v>
      </c>
      <c r="I28" s="23">
        <v>599.1</v>
      </c>
      <c r="J28" s="23">
        <v>585.29999999999995</v>
      </c>
      <c r="K28" s="25">
        <v>627.1</v>
      </c>
      <c r="L28" s="25">
        <v>645.4</v>
      </c>
      <c r="M28" s="73">
        <v>650.6</v>
      </c>
      <c r="N28" s="73">
        <v>650.02800000000002</v>
      </c>
      <c r="O28" s="73">
        <v>645.80300005999948</v>
      </c>
      <c r="P28" s="73">
        <v>607.25</v>
      </c>
      <c r="Q28" s="73">
        <v>694.94399999999996</v>
      </c>
      <c r="R28" s="73">
        <v>871.01199999999994</v>
      </c>
      <c r="S28" s="73">
        <v>973.87199999999996</v>
      </c>
      <c r="T28" s="73">
        <v>1060.7</v>
      </c>
      <c r="U28" s="73">
        <v>1176.5</v>
      </c>
      <c r="V28" s="73">
        <v>1223.0999999999999</v>
      </c>
      <c r="W28" s="73">
        <v>1302.8</v>
      </c>
      <c r="X28" s="38">
        <v>1282.0999999999999</v>
      </c>
      <c r="Y28" s="38">
        <v>1292.5999999999999</v>
      </c>
      <c r="Z28" s="171">
        <v>1209.8</v>
      </c>
      <c r="AA28"/>
    </row>
    <row r="29" spans="1:27" ht="15">
      <c r="A29" s="6" t="s">
        <v>174</v>
      </c>
      <c r="B29" s="23">
        <v>145.19999999999999</v>
      </c>
      <c r="C29" s="23">
        <v>131.5</v>
      </c>
      <c r="D29" s="23">
        <v>156.9</v>
      </c>
      <c r="E29" s="23">
        <v>188.8</v>
      </c>
      <c r="F29" s="23">
        <v>213.7</v>
      </c>
      <c r="G29" s="23">
        <v>216.6</v>
      </c>
      <c r="H29" s="23">
        <v>209.1</v>
      </c>
      <c r="I29" s="23">
        <v>214.9</v>
      </c>
      <c r="J29" s="23">
        <v>225.6</v>
      </c>
      <c r="K29" s="25">
        <v>227.7</v>
      </c>
      <c r="L29" s="25">
        <v>248.7</v>
      </c>
      <c r="M29" s="73">
        <v>250.7</v>
      </c>
      <c r="N29" s="73">
        <v>255.19499999999999</v>
      </c>
      <c r="O29" s="73">
        <v>254.0800000200002</v>
      </c>
      <c r="P29" s="73">
        <v>226.66399999999999</v>
      </c>
      <c r="Q29" s="73">
        <v>220.91800000000001</v>
      </c>
      <c r="R29" s="73">
        <v>325.14800000000002</v>
      </c>
      <c r="S29" s="73">
        <v>431.24200000000002</v>
      </c>
      <c r="T29" s="73">
        <v>511</v>
      </c>
      <c r="U29" s="73">
        <v>557.6</v>
      </c>
      <c r="V29" s="73">
        <v>581.6</v>
      </c>
      <c r="W29" s="73">
        <v>608.6</v>
      </c>
      <c r="X29" s="38">
        <v>613.6</v>
      </c>
      <c r="Y29" s="38">
        <v>624.1</v>
      </c>
      <c r="Z29" s="171">
        <v>577.79999999999995</v>
      </c>
      <c r="AA29"/>
    </row>
    <row r="30" spans="1:27" ht="21" customHeight="1">
      <c r="A30" s="6" t="s">
        <v>178</v>
      </c>
      <c r="B30" s="23">
        <v>18.8</v>
      </c>
      <c r="C30" s="23">
        <v>16.8</v>
      </c>
      <c r="D30" s="23">
        <v>22.4</v>
      </c>
      <c r="E30" s="23">
        <v>29.2</v>
      </c>
      <c r="F30" s="23">
        <v>30.5</v>
      </c>
      <c r="G30" s="23">
        <v>24.9</v>
      </c>
      <c r="H30" s="23">
        <v>17.5</v>
      </c>
      <c r="I30" s="23">
        <v>15.1</v>
      </c>
      <c r="J30" s="23">
        <v>17.5</v>
      </c>
      <c r="K30" s="25">
        <v>19.3</v>
      </c>
      <c r="L30" s="25">
        <v>20.9</v>
      </c>
      <c r="M30" s="73">
        <v>18.899999999999999</v>
      </c>
      <c r="N30" s="73">
        <v>18.899000000000001</v>
      </c>
      <c r="O30" s="73">
        <v>20.427</v>
      </c>
      <c r="P30" s="73">
        <v>22.71</v>
      </c>
      <c r="Q30" s="73">
        <v>23.111999999999998</v>
      </c>
      <c r="R30" s="73">
        <v>29.82</v>
      </c>
      <c r="S30" s="73">
        <v>35.765999999999998</v>
      </c>
      <c r="T30" s="73">
        <v>36.200000000000003</v>
      </c>
      <c r="U30" s="73">
        <v>37.5</v>
      </c>
      <c r="V30" s="73">
        <v>38.6</v>
      </c>
      <c r="W30" s="73">
        <v>36.1</v>
      </c>
      <c r="X30" s="38">
        <v>41.3</v>
      </c>
      <c r="Y30" s="38">
        <v>39.9</v>
      </c>
      <c r="Z30" s="171">
        <v>45.3</v>
      </c>
      <c r="AA30"/>
    </row>
    <row r="31" spans="1:27" ht="15">
      <c r="A31" s="6" t="s">
        <v>179</v>
      </c>
      <c r="B31" s="23">
        <v>41.1</v>
      </c>
      <c r="C31" s="23">
        <v>32.1</v>
      </c>
      <c r="D31" s="23">
        <v>39.4</v>
      </c>
      <c r="E31" s="23">
        <v>47.6</v>
      </c>
      <c r="F31" s="23">
        <v>44.7</v>
      </c>
      <c r="G31" s="23">
        <v>36</v>
      </c>
      <c r="H31" s="23">
        <v>30.8</v>
      </c>
      <c r="I31" s="23">
        <v>28.3</v>
      </c>
      <c r="J31" s="23">
        <v>38.200000000000003</v>
      </c>
      <c r="K31" s="25">
        <v>40.1</v>
      </c>
      <c r="L31" s="25">
        <v>43.6</v>
      </c>
      <c r="M31" s="73">
        <v>41</v>
      </c>
      <c r="N31" s="73">
        <v>43.320999999999998</v>
      </c>
      <c r="O31" s="73">
        <v>47.12</v>
      </c>
      <c r="P31" s="73">
        <v>46.887999999999998</v>
      </c>
      <c r="Q31" s="73">
        <v>48.539000000000001</v>
      </c>
      <c r="R31" s="73">
        <v>52.902000000000001</v>
      </c>
      <c r="S31" s="73">
        <v>63.911999999999999</v>
      </c>
      <c r="T31" s="73">
        <v>65.8</v>
      </c>
      <c r="U31" s="73">
        <v>67.2</v>
      </c>
      <c r="V31" s="73">
        <v>67</v>
      </c>
      <c r="W31" s="73">
        <v>66.7</v>
      </c>
      <c r="X31" s="38">
        <v>69.3</v>
      </c>
      <c r="Y31" s="38">
        <v>69.2</v>
      </c>
      <c r="Z31" s="171">
        <v>81</v>
      </c>
      <c r="AA31"/>
    </row>
    <row r="32" spans="1:27" ht="15">
      <c r="A32" s="6" t="s">
        <v>212</v>
      </c>
      <c r="B32" s="23">
        <v>14.2</v>
      </c>
      <c r="C32" s="23">
        <v>12</v>
      </c>
      <c r="D32" s="23">
        <v>10.1</v>
      </c>
      <c r="E32" s="23">
        <v>10.6</v>
      </c>
      <c r="F32" s="23">
        <v>9.4</v>
      </c>
      <c r="G32" s="23">
        <v>9</v>
      </c>
      <c r="H32" s="23">
        <v>7.9</v>
      </c>
      <c r="I32" s="23">
        <v>7.1</v>
      </c>
      <c r="J32" s="23">
        <v>9.3000000000000007</v>
      </c>
      <c r="K32" s="25">
        <v>13.5</v>
      </c>
      <c r="L32" s="25">
        <v>16.5</v>
      </c>
      <c r="M32" s="73">
        <v>16.5</v>
      </c>
      <c r="N32" s="73">
        <v>15.15</v>
      </c>
      <c r="O32" s="73">
        <v>22.933000019999994</v>
      </c>
      <c r="P32" s="73">
        <v>18.568000000000001</v>
      </c>
      <c r="Q32" s="73">
        <v>18.692039999999992</v>
      </c>
      <c r="R32" s="73">
        <v>20.588000000000001</v>
      </c>
      <c r="S32" s="73">
        <v>21.047999999999998</v>
      </c>
      <c r="T32" s="73">
        <v>21.2</v>
      </c>
      <c r="U32" s="73">
        <v>21.9</v>
      </c>
      <c r="V32" s="73">
        <v>20.100000000000001</v>
      </c>
      <c r="W32" s="73">
        <v>24.2</v>
      </c>
      <c r="X32" s="38">
        <v>21.6</v>
      </c>
      <c r="Y32" s="38">
        <v>22.3</v>
      </c>
      <c r="Z32" s="171">
        <v>22.4</v>
      </c>
      <c r="AA32"/>
    </row>
    <row r="33" spans="1:27" ht="21.75" customHeight="1">
      <c r="A33" s="6" t="s">
        <v>161</v>
      </c>
      <c r="B33" s="23">
        <v>0.1</v>
      </c>
      <c r="C33" s="23">
        <v>0.1</v>
      </c>
      <c r="D33" s="23">
        <v>0.1</v>
      </c>
      <c r="E33" s="23">
        <v>0.1</v>
      </c>
      <c r="F33" s="23">
        <v>0.1</v>
      </c>
      <c r="G33" s="23">
        <v>0</v>
      </c>
      <c r="H33" s="23">
        <v>0.1</v>
      </c>
      <c r="I33" s="23">
        <v>0.1</v>
      </c>
      <c r="J33" s="23">
        <v>0.1</v>
      </c>
      <c r="K33" s="25">
        <v>0.1</v>
      </c>
      <c r="L33" s="25">
        <v>0.1</v>
      </c>
      <c r="M33" s="73">
        <v>0.2</v>
      </c>
      <c r="N33" s="73">
        <v>0.16200000000000001</v>
      </c>
      <c r="O33" s="73">
        <v>0.216</v>
      </c>
      <c r="P33" s="73">
        <v>0.20399999999999999</v>
      </c>
      <c r="Q33" s="73">
        <v>0.19900000000000001</v>
      </c>
      <c r="R33" s="73">
        <v>0.26</v>
      </c>
      <c r="S33" s="73">
        <v>0.24399999999999999</v>
      </c>
      <c r="T33" s="73">
        <v>0.5</v>
      </c>
      <c r="U33" s="73">
        <v>0.7</v>
      </c>
      <c r="V33" s="73">
        <v>0.7</v>
      </c>
      <c r="W33" s="73">
        <v>0.7</v>
      </c>
      <c r="X33" s="38">
        <v>0.7</v>
      </c>
      <c r="Y33" s="38">
        <v>0.5</v>
      </c>
      <c r="Z33" s="171">
        <v>0.6</v>
      </c>
      <c r="AA33"/>
    </row>
    <row r="34" spans="1:27" ht="15">
      <c r="A34" s="6" t="s">
        <v>169</v>
      </c>
      <c r="B34" s="23">
        <v>145.4</v>
      </c>
      <c r="C34" s="23">
        <v>148.5</v>
      </c>
      <c r="D34" s="23">
        <v>166.2</v>
      </c>
      <c r="E34" s="23">
        <v>169.9</v>
      </c>
      <c r="F34" s="23">
        <v>176.7</v>
      </c>
      <c r="G34" s="23">
        <v>181.9</v>
      </c>
      <c r="H34" s="23">
        <v>158.30000000000001</v>
      </c>
      <c r="I34" s="23">
        <v>160.80000000000001</v>
      </c>
      <c r="J34" s="23">
        <v>167.5</v>
      </c>
      <c r="K34" s="25">
        <v>170.9</v>
      </c>
      <c r="L34" s="25">
        <v>193.4</v>
      </c>
      <c r="M34" s="73">
        <v>202.9</v>
      </c>
      <c r="N34" s="73">
        <v>306.185</v>
      </c>
      <c r="O34" s="73">
        <v>385.27300001999964</v>
      </c>
      <c r="P34" s="73">
        <v>389.24</v>
      </c>
      <c r="Q34" s="73">
        <v>362.94499999999999</v>
      </c>
      <c r="R34" s="73">
        <v>386.74</v>
      </c>
      <c r="S34" s="73">
        <v>420.834</v>
      </c>
      <c r="T34" s="73">
        <v>438.7</v>
      </c>
      <c r="U34" s="73">
        <v>456.7</v>
      </c>
      <c r="V34" s="73">
        <v>478.1</v>
      </c>
      <c r="W34" s="73">
        <v>463.7</v>
      </c>
      <c r="X34" s="38">
        <v>488.6</v>
      </c>
      <c r="Y34" s="38">
        <v>455.4</v>
      </c>
      <c r="Z34" s="171">
        <v>460.9</v>
      </c>
      <c r="AA34"/>
    </row>
    <row r="35" spans="1:27" ht="21.75" customHeight="1">
      <c r="A35" s="6" t="s">
        <v>184</v>
      </c>
      <c r="B35" s="23">
        <v>68.099999999999994</v>
      </c>
      <c r="C35" s="23">
        <v>67.5</v>
      </c>
      <c r="D35" s="23">
        <v>53</v>
      </c>
      <c r="E35" s="23">
        <v>45.2</v>
      </c>
      <c r="F35" s="23">
        <v>49.4</v>
      </c>
      <c r="G35" s="23">
        <v>49</v>
      </c>
      <c r="H35" s="23">
        <v>50.4</v>
      </c>
      <c r="I35" s="23">
        <v>43.2</v>
      </c>
      <c r="J35" s="23">
        <v>62.3</v>
      </c>
      <c r="K35" s="25">
        <v>72.8</v>
      </c>
      <c r="L35" s="25">
        <v>83</v>
      </c>
      <c r="M35" s="73">
        <v>93.7</v>
      </c>
      <c r="N35" s="73">
        <v>107.002</v>
      </c>
      <c r="O35" s="73">
        <v>121.40699998000001</v>
      </c>
      <c r="P35" s="73">
        <v>131.31399999999999</v>
      </c>
      <c r="Q35" s="73">
        <v>136.083</v>
      </c>
      <c r="R35" s="73">
        <v>132.602</v>
      </c>
      <c r="S35" s="73">
        <v>122.94799999999999</v>
      </c>
      <c r="T35" s="73">
        <v>130.5</v>
      </c>
      <c r="U35" s="73">
        <v>136.5</v>
      </c>
      <c r="V35" s="73">
        <v>130.9</v>
      </c>
      <c r="W35" s="73">
        <v>114.8</v>
      </c>
      <c r="X35" s="38">
        <v>124.3</v>
      </c>
      <c r="Y35" s="38">
        <v>125.3</v>
      </c>
      <c r="Z35" s="171">
        <v>118.9</v>
      </c>
      <c r="AA35"/>
    </row>
    <row r="36" spans="1:27" ht="15" customHeight="1">
      <c r="A36" s="6" t="s">
        <v>435</v>
      </c>
      <c r="B36" s="23">
        <v>85.3</v>
      </c>
      <c r="C36" s="23">
        <v>92.8</v>
      </c>
      <c r="D36" s="23">
        <v>110.8</v>
      </c>
      <c r="E36" s="23">
        <v>116</v>
      </c>
      <c r="F36" s="23">
        <v>115.6</v>
      </c>
      <c r="G36" s="23">
        <v>126.9</v>
      </c>
      <c r="H36" s="23">
        <v>133.9</v>
      </c>
      <c r="I36" s="23">
        <v>112.9</v>
      </c>
      <c r="J36" s="23">
        <v>103.9</v>
      </c>
      <c r="K36" s="25">
        <v>130.9</v>
      </c>
      <c r="L36" s="25">
        <v>172.9</v>
      </c>
      <c r="M36" s="73">
        <v>165.2</v>
      </c>
      <c r="N36" s="73">
        <v>168.37100000000001</v>
      </c>
      <c r="O36" s="73">
        <v>192.97000002000001</v>
      </c>
      <c r="P36" s="73">
        <v>170.94</v>
      </c>
      <c r="Q36" s="125">
        <v>58.468860000000014</v>
      </c>
      <c r="R36" s="125">
        <v>269.17200000000003</v>
      </c>
      <c r="S36" s="73">
        <v>307.202</v>
      </c>
      <c r="T36" s="73">
        <v>345</v>
      </c>
      <c r="U36" s="73">
        <v>387.3</v>
      </c>
      <c r="V36" s="73">
        <v>403.5</v>
      </c>
      <c r="W36" s="73">
        <v>411.1</v>
      </c>
      <c r="X36" s="38">
        <v>418.6</v>
      </c>
      <c r="Y36" s="38">
        <v>418.7</v>
      </c>
      <c r="Z36" s="171">
        <v>407.6</v>
      </c>
      <c r="AA36"/>
    </row>
    <row r="37" spans="1:27" ht="15" customHeight="1">
      <c r="A37" s="6" t="s">
        <v>183</v>
      </c>
      <c r="B37" s="23">
        <v>91.5</v>
      </c>
      <c r="C37" s="23">
        <v>93.6</v>
      </c>
      <c r="D37" s="23">
        <v>112.4</v>
      </c>
      <c r="E37" s="23">
        <v>141.6</v>
      </c>
      <c r="F37" s="23">
        <v>149.5</v>
      </c>
      <c r="G37" s="23">
        <v>137</v>
      </c>
      <c r="H37" s="23">
        <v>128.6</v>
      </c>
      <c r="I37" s="23">
        <v>127.8</v>
      </c>
      <c r="J37" s="23">
        <v>169.2</v>
      </c>
      <c r="K37" s="25">
        <v>202.3</v>
      </c>
      <c r="L37" s="25">
        <v>228.2</v>
      </c>
      <c r="M37" s="73">
        <v>263.39999999999998</v>
      </c>
      <c r="N37" s="73">
        <v>277.29599999999999</v>
      </c>
      <c r="O37" s="73">
        <v>342.96399997999998</v>
      </c>
      <c r="P37" s="73">
        <v>301.16800000000001</v>
      </c>
      <c r="Q37" s="73">
        <v>290.95979796000006</v>
      </c>
      <c r="R37" s="73">
        <v>302.24599999999998</v>
      </c>
      <c r="S37" s="73">
        <v>305.61399999999998</v>
      </c>
      <c r="T37" s="73">
        <v>277.39999999999998</v>
      </c>
      <c r="U37" s="73">
        <v>296.89999999999998</v>
      </c>
      <c r="V37" s="73">
        <v>300.39999999999998</v>
      </c>
      <c r="W37" s="73">
        <v>269.89999999999998</v>
      </c>
      <c r="X37" s="38">
        <v>301.89999999999998</v>
      </c>
      <c r="Y37" s="38">
        <v>315.2</v>
      </c>
      <c r="Z37" s="171">
        <v>271.60000000000002</v>
      </c>
      <c r="AA37"/>
    </row>
    <row r="38" spans="1:27" ht="15">
      <c r="A38" s="5" t="s">
        <v>201</v>
      </c>
      <c r="B38" s="23">
        <v>39.6</v>
      </c>
      <c r="C38" s="23">
        <v>39.299999999999997</v>
      </c>
      <c r="D38" s="23">
        <v>42.6</v>
      </c>
      <c r="E38" s="23">
        <v>46.1</v>
      </c>
      <c r="F38" s="23">
        <v>48.1</v>
      </c>
      <c r="G38" s="23">
        <v>46</v>
      </c>
      <c r="H38" s="23">
        <v>38</v>
      </c>
      <c r="I38" s="23">
        <v>41.2</v>
      </c>
      <c r="J38" s="23">
        <v>51.2</v>
      </c>
      <c r="K38" s="25">
        <v>62</v>
      </c>
      <c r="L38" s="67">
        <v>78.599999999999994</v>
      </c>
      <c r="M38" s="76">
        <v>89.2</v>
      </c>
      <c r="N38" s="76">
        <v>94.206999999999994</v>
      </c>
      <c r="O38" s="73">
        <v>114.89899998000003</v>
      </c>
      <c r="P38" s="73">
        <v>104.49</v>
      </c>
      <c r="Q38" s="73">
        <v>107.79673999999999</v>
      </c>
      <c r="R38" s="73">
        <v>110.096</v>
      </c>
      <c r="S38" s="73">
        <v>113.58199999999999</v>
      </c>
      <c r="T38" s="73">
        <v>112.8</v>
      </c>
      <c r="U38" s="73">
        <v>119.1</v>
      </c>
      <c r="V38" s="73">
        <v>127</v>
      </c>
      <c r="W38" s="73">
        <v>142.9</v>
      </c>
      <c r="X38" s="38">
        <v>132.80000000000001</v>
      </c>
      <c r="Y38" s="38">
        <v>114.4</v>
      </c>
      <c r="Z38" s="171">
        <v>118.9</v>
      </c>
      <c r="AA38"/>
    </row>
    <row r="39" spans="1:27" ht="15">
      <c r="A39" s="6" t="s">
        <v>210</v>
      </c>
      <c r="B39" s="23">
        <v>109.4</v>
      </c>
      <c r="C39" s="23">
        <v>108.7</v>
      </c>
      <c r="D39" s="23">
        <v>104.4</v>
      </c>
      <c r="E39" s="23">
        <v>95.3</v>
      </c>
      <c r="F39" s="23">
        <v>90.8</v>
      </c>
      <c r="G39" s="23">
        <v>90</v>
      </c>
      <c r="H39" s="23">
        <v>77.900000000000006</v>
      </c>
      <c r="I39" s="23">
        <v>75</v>
      </c>
      <c r="J39" s="23">
        <v>82.1</v>
      </c>
      <c r="K39" s="25">
        <v>92.1</v>
      </c>
      <c r="L39" s="25">
        <v>110.2</v>
      </c>
      <c r="M39" s="73">
        <v>118</v>
      </c>
      <c r="N39" s="73">
        <v>124.169</v>
      </c>
      <c r="O39" s="73">
        <v>154.92900000000017</v>
      </c>
      <c r="P39" s="73">
        <v>137.434</v>
      </c>
      <c r="Q39" s="73">
        <v>142.34997000000001</v>
      </c>
      <c r="R39" s="73">
        <v>151.16399999999999</v>
      </c>
      <c r="S39" s="73">
        <v>169.44800000000001</v>
      </c>
      <c r="T39" s="73">
        <v>190.3</v>
      </c>
      <c r="U39" s="73">
        <v>198.2</v>
      </c>
      <c r="V39" s="73">
        <v>206.1</v>
      </c>
      <c r="W39" s="73">
        <v>241.4</v>
      </c>
      <c r="X39" s="38">
        <v>255.7</v>
      </c>
      <c r="Y39" s="38">
        <v>238.4</v>
      </c>
      <c r="Z39" s="171">
        <v>228.2</v>
      </c>
      <c r="AA39"/>
    </row>
    <row r="40" spans="1:27" ht="21.75" customHeight="1">
      <c r="A40" s="6" t="s">
        <v>204</v>
      </c>
      <c r="B40" s="23">
        <v>25.5</v>
      </c>
      <c r="C40" s="23">
        <v>27.8</v>
      </c>
      <c r="D40" s="23">
        <v>26.1</v>
      </c>
      <c r="E40" s="23">
        <v>25.9</v>
      </c>
      <c r="F40" s="23">
        <v>26.5</v>
      </c>
      <c r="G40" s="23">
        <v>24.3</v>
      </c>
      <c r="H40" s="23">
        <v>26.3</v>
      </c>
      <c r="I40" s="23">
        <v>29.7</v>
      </c>
      <c r="J40" s="23">
        <v>31</v>
      </c>
      <c r="K40" s="25">
        <v>33.5</v>
      </c>
      <c r="L40" s="25">
        <v>36.700000000000003</v>
      </c>
      <c r="M40" s="73">
        <v>32.799999999999997</v>
      </c>
      <c r="N40" s="73">
        <v>32.206000000000003</v>
      </c>
      <c r="O40" s="73">
        <v>37.935000000000002</v>
      </c>
      <c r="P40" s="73">
        <v>35.223999999999997</v>
      </c>
      <c r="Q40" s="73">
        <v>37.666470000000011</v>
      </c>
      <c r="R40" s="73">
        <v>40.026000000000003</v>
      </c>
      <c r="S40" s="73">
        <v>45.271999999999998</v>
      </c>
      <c r="T40" s="73">
        <v>52.4</v>
      </c>
      <c r="U40" s="73">
        <v>52.6</v>
      </c>
      <c r="V40" s="73">
        <v>53.6</v>
      </c>
      <c r="W40" s="73">
        <v>43.7</v>
      </c>
      <c r="X40" s="38">
        <v>52.4</v>
      </c>
      <c r="Y40" s="38">
        <v>41.6</v>
      </c>
      <c r="Z40" s="171">
        <v>40.6</v>
      </c>
      <c r="AA40"/>
    </row>
    <row r="41" spans="1:27" ht="15">
      <c r="A41" s="6" t="s">
        <v>442</v>
      </c>
      <c r="B41" s="23">
        <v>64.400000000000006</v>
      </c>
      <c r="C41" s="23">
        <v>65.599999999999994</v>
      </c>
      <c r="D41" s="23">
        <v>79.8</v>
      </c>
      <c r="E41" s="23">
        <v>86.7</v>
      </c>
      <c r="F41" s="23">
        <v>85.9</v>
      </c>
      <c r="G41" s="23">
        <v>79.5</v>
      </c>
      <c r="H41" s="23">
        <v>67.3</v>
      </c>
      <c r="I41" s="23">
        <v>59.3</v>
      </c>
      <c r="J41" s="23">
        <v>71.7</v>
      </c>
      <c r="K41" s="25">
        <v>89.1</v>
      </c>
      <c r="L41" s="25">
        <v>97.3</v>
      </c>
      <c r="M41" s="73">
        <v>97.6</v>
      </c>
      <c r="N41" s="73">
        <v>92.460999999999999</v>
      </c>
      <c r="O41" s="73">
        <v>123.973</v>
      </c>
      <c r="P41" s="73">
        <v>111.45</v>
      </c>
      <c r="Q41" s="73">
        <v>109.50484000000009</v>
      </c>
      <c r="R41" s="73">
        <v>114.05</v>
      </c>
      <c r="S41" s="73">
        <v>117.19</v>
      </c>
      <c r="T41" s="73">
        <v>131.4</v>
      </c>
      <c r="U41" s="73">
        <v>150.6</v>
      </c>
      <c r="V41" s="73">
        <v>164</v>
      </c>
      <c r="W41" s="73">
        <v>169.7</v>
      </c>
      <c r="X41" s="38">
        <v>179.2</v>
      </c>
      <c r="Y41" s="38">
        <v>170.2</v>
      </c>
      <c r="Z41" s="171">
        <v>173.1</v>
      </c>
      <c r="AA41"/>
    </row>
    <row r="42" spans="1:27" ht="15">
      <c r="A42" s="6" t="s">
        <v>205</v>
      </c>
      <c r="B42" s="23">
        <v>89.4</v>
      </c>
      <c r="C42" s="23">
        <v>92.5</v>
      </c>
      <c r="D42" s="23">
        <v>122.3</v>
      </c>
      <c r="E42" s="23">
        <v>138</v>
      </c>
      <c r="F42" s="23">
        <v>142.30000000000001</v>
      </c>
      <c r="G42" s="23">
        <v>138</v>
      </c>
      <c r="H42" s="23">
        <v>116.6</v>
      </c>
      <c r="I42" s="23">
        <v>96.3</v>
      </c>
      <c r="J42" s="23">
        <v>106.6</v>
      </c>
      <c r="K42" s="25">
        <v>126.2</v>
      </c>
      <c r="L42" s="25">
        <v>147.19999999999999</v>
      </c>
      <c r="M42" s="73">
        <v>153.1</v>
      </c>
      <c r="N42" s="73">
        <v>154.744</v>
      </c>
      <c r="O42" s="73">
        <v>212.83400001999999</v>
      </c>
      <c r="P42" s="73">
        <v>192.376</v>
      </c>
      <c r="Q42" s="73">
        <v>211.86058000000006</v>
      </c>
      <c r="R42" s="73">
        <v>236.56200000000001</v>
      </c>
      <c r="S42" s="73">
        <v>233.54400000000001</v>
      </c>
      <c r="T42" s="73">
        <v>245</v>
      </c>
      <c r="U42" s="73">
        <v>247.8</v>
      </c>
      <c r="V42" s="73">
        <v>266.2</v>
      </c>
      <c r="W42" s="73">
        <v>284.89999999999998</v>
      </c>
      <c r="X42" s="38">
        <v>276</v>
      </c>
      <c r="Y42" s="38">
        <v>277.10000000000002</v>
      </c>
      <c r="Z42" s="171">
        <v>266.89999999999998</v>
      </c>
      <c r="AA42"/>
    </row>
    <row r="43" spans="1:27" ht="15">
      <c r="A43" s="6" t="s">
        <v>206</v>
      </c>
      <c r="B43" s="23">
        <v>61.5</v>
      </c>
      <c r="C43" s="23">
        <v>62.9</v>
      </c>
      <c r="D43" s="23">
        <v>63.4</v>
      </c>
      <c r="E43" s="23">
        <v>67.3</v>
      </c>
      <c r="F43" s="23">
        <v>65.599999999999994</v>
      </c>
      <c r="G43" s="23">
        <v>60.8</v>
      </c>
      <c r="H43" s="23">
        <v>58.2</v>
      </c>
      <c r="I43" s="23">
        <v>55.4</v>
      </c>
      <c r="J43" s="23">
        <v>65.900000000000006</v>
      </c>
      <c r="K43" s="25">
        <v>79.3</v>
      </c>
      <c r="L43" s="25">
        <v>91.9</v>
      </c>
      <c r="M43" s="73">
        <v>93.1</v>
      </c>
      <c r="N43" s="73">
        <v>100.26300000000001</v>
      </c>
      <c r="O43" s="73">
        <v>125.74</v>
      </c>
      <c r="P43" s="73">
        <v>111.018</v>
      </c>
      <c r="Q43" s="73">
        <v>111.23600000000006</v>
      </c>
      <c r="R43" s="73">
        <v>117.42400000000001</v>
      </c>
      <c r="S43" s="73">
        <v>116.002</v>
      </c>
      <c r="T43" s="73">
        <v>110.7</v>
      </c>
      <c r="U43" s="73">
        <v>119</v>
      </c>
      <c r="V43" s="73">
        <v>143.1</v>
      </c>
      <c r="W43" s="73">
        <v>186.7</v>
      </c>
      <c r="X43" s="38">
        <v>174.7</v>
      </c>
      <c r="Y43" s="38">
        <v>162.30000000000001</v>
      </c>
      <c r="Z43" s="171">
        <v>169.7</v>
      </c>
      <c r="AA43"/>
    </row>
    <row r="44" spans="1:27" ht="15">
      <c r="A44" s="6" t="s">
        <v>207</v>
      </c>
      <c r="B44" s="23">
        <v>53.7</v>
      </c>
      <c r="C44" s="23">
        <v>51.9</v>
      </c>
      <c r="D44" s="23">
        <v>60.3</v>
      </c>
      <c r="E44" s="23">
        <v>62.7</v>
      </c>
      <c r="F44" s="23">
        <v>64.7</v>
      </c>
      <c r="G44" s="23">
        <v>60.8</v>
      </c>
      <c r="H44" s="23">
        <v>57.7</v>
      </c>
      <c r="I44" s="23">
        <v>59.7</v>
      </c>
      <c r="J44" s="23">
        <v>68.5</v>
      </c>
      <c r="K44" s="25">
        <v>81.2</v>
      </c>
      <c r="L44" s="25">
        <v>99.8</v>
      </c>
      <c r="M44" s="73">
        <v>113.2</v>
      </c>
      <c r="N44" s="73">
        <v>114.741</v>
      </c>
      <c r="O44" s="73">
        <v>132.60500002000006</v>
      </c>
      <c r="P44" s="73">
        <v>115.084</v>
      </c>
      <c r="Q44" s="73">
        <v>120.04736000000003</v>
      </c>
      <c r="R44" s="73">
        <v>126.38800000000001</v>
      </c>
      <c r="S44" s="73">
        <v>127.206</v>
      </c>
      <c r="T44" s="73">
        <v>132.6</v>
      </c>
      <c r="U44" s="73">
        <v>149.80000000000001</v>
      </c>
      <c r="V44" s="73">
        <v>174.8</v>
      </c>
      <c r="W44" s="73">
        <v>188.1</v>
      </c>
      <c r="X44" s="38">
        <v>200.3</v>
      </c>
      <c r="Y44" s="38">
        <v>194.6</v>
      </c>
      <c r="Z44" s="171">
        <v>202.1</v>
      </c>
      <c r="AA44"/>
    </row>
    <row r="45" spans="1:27" ht="15">
      <c r="A45" s="6" t="s">
        <v>209</v>
      </c>
      <c r="B45" s="23">
        <v>150</v>
      </c>
      <c r="C45" s="23">
        <v>139.9</v>
      </c>
      <c r="D45" s="23">
        <v>152.30000000000001</v>
      </c>
      <c r="E45" s="23">
        <v>150.1</v>
      </c>
      <c r="F45" s="23">
        <v>157.30000000000001</v>
      </c>
      <c r="G45" s="23">
        <v>143.30000000000001</v>
      </c>
      <c r="H45" s="23">
        <v>132.19999999999999</v>
      </c>
      <c r="I45" s="23">
        <v>127.5</v>
      </c>
      <c r="J45" s="23">
        <v>137.5</v>
      </c>
      <c r="K45" s="25">
        <v>158.30000000000001</v>
      </c>
      <c r="L45" s="25">
        <v>176.2</v>
      </c>
      <c r="M45" s="73">
        <v>187.5</v>
      </c>
      <c r="N45" s="73">
        <v>189.91399999999999</v>
      </c>
      <c r="O45" s="73">
        <v>231.66899997999985</v>
      </c>
      <c r="P45" s="73">
        <v>215.24</v>
      </c>
      <c r="Q45" s="73">
        <v>219.06360000000001</v>
      </c>
      <c r="R45" s="73">
        <v>232.83199999999999</v>
      </c>
      <c r="S45" s="73">
        <v>218.48</v>
      </c>
      <c r="T45" s="73">
        <v>340.6</v>
      </c>
      <c r="U45" s="73">
        <v>363.2</v>
      </c>
      <c r="V45" s="73">
        <v>367.7</v>
      </c>
      <c r="W45" s="73">
        <v>398.1</v>
      </c>
      <c r="X45" s="38">
        <v>389.3</v>
      </c>
      <c r="Y45" s="38">
        <v>474.9</v>
      </c>
      <c r="Z45" s="171">
        <v>478.2</v>
      </c>
      <c r="AA45"/>
    </row>
    <row r="46" spans="1:27" ht="15">
      <c r="A46" s="6" t="s">
        <v>214</v>
      </c>
      <c r="B46" s="23">
        <v>29.1</v>
      </c>
      <c r="C46" s="23">
        <v>29.4</v>
      </c>
      <c r="D46" s="23">
        <v>20.9</v>
      </c>
      <c r="E46" s="23">
        <v>19.399999999999999</v>
      </c>
      <c r="F46" s="23">
        <v>18.5</v>
      </c>
      <c r="G46" s="23">
        <v>19.2</v>
      </c>
      <c r="H46" s="23">
        <v>20.3</v>
      </c>
      <c r="I46" s="23">
        <v>17.2</v>
      </c>
      <c r="J46" s="23">
        <v>22.1</v>
      </c>
      <c r="K46" s="25">
        <v>27.5</v>
      </c>
      <c r="L46" s="25">
        <v>51.4</v>
      </c>
      <c r="M46" s="73">
        <v>69.900000000000006</v>
      </c>
      <c r="N46" s="73">
        <v>78.573999999999998</v>
      </c>
      <c r="O46" s="73">
        <v>94.468000000000004</v>
      </c>
      <c r="P46" s="73">
        <v>86.013999999999996</v>
      </c>
      <c r="Q46" s="73">
        <v>105.08322000000003</v>
      </c>
      <c r="R46" s="73">
        <v>115.92</v>
      </c>
      <c r="S46" s="73">
        <v>125.14</v>
      </c>
      <c r="T46" s="73">
        <v>125.8</v>
      </c>
      <c r="U46" s="73">
        <v>134.19999999999999</v>
      </c>
      <c r="V46" s="73">
        <v>137.69999999999999</v>
      </c>
      <c r="W46" s="73">
        <v>144.80000000000001</v>
      </c>
      <c r="X46" s="38">
        <v>161</v>
      </c>
      <c r="Y46" s="38">
        <v>164.5</v>
      </c>
      <c r="Z46" s="171">
        <v>170.2</v>
      </c>
      <c r="AA46"/>
    </row>
    <row r="47" spans="1:27" ht="15">
      <c r="A47" s="6" t="s">
        <v>202</v>
      </c>
      <c r="B47" s="23">
        <v>6</v>
      </c>
      <c r="C47" s="23">
        <v>7.6</v>
      </c>
      <c r="D47" s="23">
        <v>9.8000000000000007</v>
      </c>
      <c r="E47" s="23">
        <v>11.8</v>
      </c>
      <c r="F47" s="23">
        <v>12.7</v>
      </c>
      <c r="G47" s="23">
        <v>12.4</v>
      </c>
      <c r="H47" s="23">
        <v>10.9</v>
      </c>
      <c r="I47" s="23">
        <v>8.5</v>
      </c>
      <c r="J47" s="23">
        <v>7.4</v>
      </c>
      <c r="K47" s="25">
        <v>6.6</v>
      </c>
      <c r="L47" s="25">
        <v>8.1999999999999993</v>
      </c>
      <c r="M47" s="73">
        <v>10.6</v>
      </c>
      <c r="N47" s="73">
        <v>23.007999999999999</v>
      </c>
      <c r="O47" s="73">
        <v>44.771000000000001</v>
      </c>
      <c r="P47" s="73">
        <v>48.881999999999998</v>
      </c>
      <c r="Q47" s="73">
        <v>57.26955000000001</v>
      </c>
      <c r="R47" s="73">
        <v>56.781999999999996</v>
      </c>
      <c r="S47" s="73">
        <v>69.5</v>
      </c>
      <c r="T47" s="73">
        <v>81.400000000000006</v>
      </c>
      <c r="U47" s="73">
        <v>89.2</v>
      </c>
      <c r="V47" s="73">
        <v>105.2</v>
      </c>
      <c r="W47" s="73">
        <v>113.9</v>
      </c>
      <c r="X47" s="38">
        <v>116.3</v>
      </c>
      <c r="Y47" s="38">
        <v>109.6</v>
      </c>
      <c r="Z47" s="171">
        <v>113.3</v>
      </c>
      <c r="AA47"/>
    </row>
    <row r="48" spans="1:27" ht="21.75" customHeight="1">
      <c r="A48" s="6" t="s">
        <v>208</v>
      </c>
      <c r="B48" s="23">
        <v>63.8</v>
      </c>
      <c r="C48" s="23">
        <v>60.4</v>
      </c>
      <c r="D48" s="23">
        <v>72.400000000000006</v>
      </c>
      <c r="E48" s="23">
        <v>73.400000000000006</v>
      </c>
      <c r="F48" s="23">
        <v>73.3</v>
      </c>
      <c r="G48" s="23">
        <v>66.099999999999994</v>
      </c>
      <c r="H48" s="23">
        <v>60.3</v>
      </c>
      <c r="I48" s="23">
        <v>61.1</v>
      </c>
      <c r="J48" s="23">
        <v>71.3</v>
      </c>
      <c r="K48" s="25">
        <v>80.900000000000006</v>
      </c>
      <c r="L48" s="25">
        <v>100.5</v>
      </c>
      <c r="M48" s="73">
        <v>109.5</v>
      </c>
      <c r="N48" s="73">
        <v>116.97199999999999</v>
      </c>
      <c r="O48" s="73">
        <v>157.05799997999995</v>
      </c>
      <c r="P48" s="73">
        <v>137.68600000000001</v>
      </c>
      <c r="Q48" s="73">
        <v>139.54521000000008</v>
      </c>
      <c r="R48" s="73">
        <v>145.458</v>
      </c>
      <c r="S48" s="73">
        <v>138.708</v>
      </c>
      <c r="T48" s="73">
        <v>167.3</v>
      </c>
      <c r="U48" s="73">
        <v>183.8</v>
      </c>
      <c r="V48" s="73">
        <v>201.3</v>
      </c>
      <c r="W48" s="73">
        <v>224</v>
      </c>
      <c r="X48" s="38">
        <v>224.3</v>
      </c>
      <c r="Y48" s="38">
        <v>244.3</v>
      </c>
      <c r="Z48" s="171">
        <v>248.6</v>
      </c>
      <c r="AA48"/>
    </row>
    <row r="49" spans="1:27" ht="15">
      <c r="A49" s="6" t="s">
        <v>217</v>
      </c>
      <c r="B49" s="23">
        <v>6</v>
      </c>
      <c r="C49" s="23">
        <v>5.3</v>
      </c>
      <c r="D49" s="23">
        <v>6.4</v>
      </c>
      <c r="E49" s="23">
        <v>8.8000000000000007</v>
      </c>
      <c r="F49" s="23">
        <v>10.7</v>
      </c>
      <c r="G49" s="23">
        <v>13.5</v>
      </c>
      <c r="H49" s="23">
        <v>14.9</v>
      </c>
      <c r="I49" s="23">
        <v>15.8</v>
      </c>
      <c r="J49" s="23">
        <v>17.100000000000001</v>
      </c>
      <c r="K49" s="25">
        <v>21.3</v>
      </c>
      <c r="L49" s="25">
        <v>23.1</v>
      </c>
      <c r="M49" s="73">
        <v>21.8</v>
      </c>
      <c r="N49" s="73">
        <v>19.882999999999999</v>
      </c>
      <c r="O49" s="73">
        <v>22.972000020000003</v>
      </c>
      <c r="P49" s="73">
        <v>22.068000000000001</v>
      </c>
      <c r="Q49" s="73">
        <v>26.182519999999997</v>
      </c>
      <c r="R49" s="73">
        <v>27.984000000000002</v>
      </c>
      <c r="S49" s="73">
        <v>28.52</v>
      </c>
      <c r="T49" s="73">
        <v>27.2</v>
      </c>
      <c r="U49" s="73">
        <v>31.9</v>
      </c>
      <c r="V49" s="73">
        <v>28.4</v>
      </c>
      <c r="W49" s="73">
        <v>26.6</v>
      </c>
      <c r="X49" s="38">
        <v>26.7</v>
      </c>
      <c r="Y49" s="38">
        <v>28.3</v>
      </c>
      <c r="Z49" s="171">
        <v>25.6</v>
      </c>
      <c r="AA49"/>
    </row>
    <row r="50" spans="1:27" ht="21" customHeight="1">
      <c r="A50" s="6" t="s">
        <v>165</v>
      </c>
      <c r="B50" s="23">
        <v>23.9</v>
      </c>
      <c r="C50" s="23">
        <v>24.1</v>
      </c>
      <c r="D50" s="23">
        <v>29.2</v>
      </c>
      <c r="E50" s="23">
        <v>34.299999999999997</v>
      </c>
      <c r="F50" s="23">
        <v>39.299999999999997</v>
      </c>
      <c r="G50" s="23">
        <v>44.4</v>
      </c>
      <c r="H50" s="23">
        <v>41.4</v>
      </c>
      <c r="I50" s="23">
        <v>40.299999999999997</v>
      </c>
      <c r="J50" s="23">
        <v>40.1</v>
      </c>
      <c r="K50" s="25">
        <v>46.9</v>
      </c>
      <c r="L50" s="73">
        <v>47.6</v>
      </c>
      <c r="M50" s="73">
        <v>54.5</v>
      </c>
      <c r="N50" s="73">
        <v>53.655999999999999</v>
      </c>
      <c r="O50" s="73">
        <v>52.22599996000001</v>
      </c>
      <c r="P50" s="73">
        <v>52.648000000000003</v>
      </c>
      <c r="Q50" s="73">
        <v>49.603999999999999</v>
      </c>
      <c r="R50" s="73">
        <v>57.533999999999999</v>
      </c>
      <c r="S50" s="73">
        <v>60.905999999999999</v>
      </c>
      <c r="T50" s="73">
        <v>63</v>
      </c>
      <c r="U50" s="73">
        <v>67.3</v>
      </c>
      <c r="V50" s="73">
        <v>76.7</v>
      </c>
      <c r="W50" s="73">
        <v>76.900000000000006</v>
      </c>
      <c r="X50" s="38">
        <v>79.5</v>
      </c>
      <c r="Y50" s="38">
        <v>76.8</v>
      </c>
      <c r="Z50" s="171">
        <v>71.900000000000006</v>
      </c>
      <c r="AA50"/>
    </row>
    <row r="51" spans="1:27" ht="15">
      <c r="A51" s="6" t="s">
        <v>200</v>
      </c>
      <c r="B51" s="23">
        <v>111.2</v>
      </c>
      <c r="C51" s="23">
        <v>119.8</v>
      </c>
      <c r="D51" s="23">
        <v>140.5</v>
      </c>
      <c r="E51" s="23">
        <v>153.4</v>
      </c>
      <c r="F51" s="23">
        <v>163.4</v>
      </c>
      <c r="G51" s="23">
        <v>169.1</v>
      </c>
      <c r="H51" s="23">
        <v>168</v>
      </c>
      <c r="I51" s="23">
        <v>161.1</v>
      </c>
      <c r="J51" s="23">
        <v>176.8</v>
      </c>
      <c r="K51" s="25">
        <v>186.2</v>
      </c>
      <c r="L51" s="25">
        <v>203.8</v>
      </c>
      <c r="M51" s="73">
        <v>219</v>
      </c>
      <c r="N51" s="73">
        <v>229.62700000000001</v>
      </c>
      <c r="O51" s="73">
        <v>282.33700002000006</v>
      </c>
      <c r="P51" s="73">
        <v>246.624</v>
      </c>
      <c r="Q51" s="73">
        <v>246.73853000000008</v>
      </c>
      <c r="R51" s="73">
        <v>254.47</v>
      </c>
      <c r="S51" s="73">
        <v>257.38600000000002</v>
      </c>
      <c r="T51" s="73">
        <v>233.4</v>
      </c>
      <c r="U51" s="73">
        <v>234.1</v>
      </c>
      <c r="V51" s="73">
        <v>247.4</v>
      </c>
      <c r="W51" s="73">
        <v>329.6</v>
      </c>
      <c r="X51" s="38">
        <v>301.10000000000002</v>
      </c>
      <c r="Y51" s="38">
        <v>257.5</v>
      </c>
      <c r="Z51" s="171">
        <v>263.89999999999998</v>
      </c>
      <c r="AA51"/>
    </row>
    <row r="52" spans="1:27" ht="6" customHeight="1">
      <c r="A52" s="126"/>
      <c r="B52" s="126"/>
      <c r="C52" s="126"/>
      <c r="D52" s="126"/>
      <c r="E52" s="126"/>
      <c r="F52" s="127"/>
      <c r="G52" s="127"/>
      <c r="H52" s="127"/>
      <c r="I52" s="127"/>
      <c r="J52" s="127"/>
      <c r="K52" s="127"/>
      <c r="L52" s="127"/>
      <c r="M52" s="126"/>
      <c r="N52" s="126"/>
      <c r="O52" s="91"/>
      <c r="P52" s="91"/>
      <c r="Q52" s="91"/>
      <c r="R52" s="91"/>
      <c r="S52" s="91"/>
      <c r="T52" s="91"/>
      <c r="U52" s="91"/>
      <c r="V52" s="62"/>
      <c r="W52" s="62"/>
      <c r="X52" s="62"/>
      <c r="Y52" s="62"/>
      <c r="Z52" s="62"/>
      <c r="AA52"/>
    </row>
    <row r="53" spans="1:27" ht="18" customHeight="1">
      <c r="A53" s="47" t="s">
        <v>318</v>
      </c>
      <c r="B53" s="47"/>
      <c r="C53" s="47"/>
      <c r="D53" s="47"/>
      <c r="E53" s="47"/>
      <c r="F53" s="47"/>
      <c r="G53" s="47"/>
      <c r="H53" s="47"/>
      <c r="I53" s="47"/>
      <c r="J53" s="47"/>
      <c r="K53" s="47"/>
      <c r="L53" s="47"/>
      <c r="M53" s="47"/>
      <c r="N53" s="47"/>
      <c r="O53" s="48"/>
      <c r="P53" s="48"/>
      <c r="Z53"/>
      <c r="AA53"/>
    </row>
    <row r="54" spans="1:27" ht="15">
      <c r="A54" s="47" t="s">
        <v>382</v>
      </c>
      <c r="F54" s="47"/>
      <c r="G54" s="47"/>
      <c r="H54" s="47"/>
      <c r="I54" s="47"/>
      <c r="J54" s="47"/>
      <c r="K54" s="47"/>
      <c r="L54" s="47"/>
      <c r="M54" s="47"/>
      <c r="N54" s="47"/>
      <c r="O54" s="48"/>
      <c r="P54" s="48"/>
      <c r="Z54"/>
      <c r="AA54"/>
    </row>
    <row r="55" spans="1:27" ht="15">
      <c r="A55" s="47" t="s">
        <v>584</v>
      </c>
      <c r="B55" s="47"/>
      <c r="C55" s="47"/>
      <c r="D55" s="47"/>
      <c r="E55" s="47"/>
      <c r="F55" s="47"/>
      <c r="G55" s="47"/>
      <c r="H55" s="47"/>
      <c r="I55" s="47"/>
      <c r="J55" s="47"/>
      <c r="K55" s="47"/>
      <c r="L55" s="47"/>
      <c r="M55" s="47"/>
      <c r="N55" s="47"/>
      <c r="O55" s="48"/>
      <c r="P55" s="48"/>
      <c r="Z55"/>
      <c r="AA55"/>
    </row>
    <row r="56" spans="1:27" ht="14.25" customHeight="1">
      <c r="A56" s="1" t="s">
        <v>436</v>
      </c>
      <c r="Z56"/>
      <c r="AA56"/>
    </row>
    <row r="57" spans="1:27" ht="15">
      <c r="A57" s="175" t="s">
        <v>685</v>
      </c>
      <c r="Z57"/>
      <c r="AA57"/>
    </row>
    <row r="58" spans="1:27" ht="15">
      <c r="Z58"/>
      <c r="AA58"/>
    </row>
    <row r="59" spans="1:27" ht="15">
      <c r="Z59"/>
      <c r="AA59"/>
    </row>
    <row r="60" spans="1:27" ht="15">
      <c r="Z60"/>
      <c r="AA60"/>
    </row>
    <row r="61" spans="1:27" ht="15">
      <c r="Z61"/>
      <c r="AA61"/>
    </row>
    <row r="62" spans="1:27" ht="15">
      <c r="Z62"/>
      <c r="AA62"/>
    </row>
    <row r="63" spans="1:27" ht="15">
      <c r="Z63"/>
      <c r="AA63"/>
    </row>
    <row r="64" spans="1:27" ht="15">
      <c r="Z64"/>
      <c r="AA64"/>
    </row>
    <row r="65" spans="26:27" ht="15">
      <c r="Z65"/>
      <c r="AA65"/>
    </row>
    <row r="66" spans="26:27" ht="15">
      <c r="Z66"/>
      <c r="AA66"/>
    </row>
    <row r="67" spans="26:27" ht="15">
      <c r="Z67"/>
      <c r="AA67"/>
    </row>
    <row r="68" spans="26:27" ht="15">
      <c r="Z68"/>
      <c r="AA68"/>
    </row>
    <row r="69" spans="26:27" ht="15">
      <c r="Z69"/>
      <c r="AA69"/>
    </row>
    <row r="70" spans="26:27" ht="15">
      <c r="Z70"/>
      <c r="AA70"/>
    </row>
    <row r="71" spans="26:27" ht="15">
      <c r="Z71"/>
      <c r="AA71"/>
    </row>
    <row r="72" spans="26:27" ht="15">
      <c r="Z72"/>
      <c r="AA72"/>
    </row>
    <row r="73" spans="26:27" ht="15">
      <c r="Z73"/>
      <c r="AA73"/>
    </row>
    <row r="74" spans="26:27" ht="15">
      <c r="Z74"/>
      <c r="AA74"/>
    </row>
    <row r="75" spans="26:27" ht="15">
      <c r="Z75"/>
      <c r="AA75"/>
    </row>
    <row r="76" spans="26:27" ht="15">
      <c r="Z76"/>
      <c r="AA76"/>
    </row>
    <row r="77" spans="26:27" ht="15">
      <c r="Z77"/>
      <c r="AA77"/>
    </row>
    <row r="78" spans="26:27" ht="15">
      <c r="Z78"/>
      <c r="AA78"/>
    </row>
    <row r="79" spans="26:27" ht="15">
      <c r="Z79"/>
      <c r="AA79"/>
    </row>
    <row r="80" spans="26:27" ht="15">
      <c r="Z80"/>
      <c r="AA80"/>
    </row>
  </sheetData>
  <pageMargins left="0.74803149606299213" right="0.74803149606299213" top="0.59055118110236227" bottom="0.59055118110236227" header="0.51181102362204722" footer="0.51181102362204722"/>
  <pageSetup paperSize="9" scale="54" orientation="portrait" r:id="rId1"/>
  <headerFooter alignWithMargins="0">
    <oddHeader>&amp;R&amp;"Arial,Bold"&amp;14RAIL SERVICES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H61"/>
  <sheetViews>
    <sheetView topLeftCell="A3" zoomScale="75" zoomScaleNormal="75" workbookViewId="0">
      <selection activeCell="A3" sqref="A3"/>
    </sheetView>
  </sheetViews>
  <sheetFormatPr defaultRowHeight="15"/>
  <cols>
    <col min="1" max="1" width="30.88671875" customWidth="1"/>
    <col min="2" max="5" width="8.21875" hidden="1" customWidth="1"/>
    <col min="6" max="13" width="8.88671875" hidden="1" customWidth="1"/>
    <col min="14" max="14" width="0" hidden="1" customWidth="1"/>
    <col min="15" max="15" width="9.21875" hidden="1" customWidth="1"/>
    <col min="17" max="20" width="9.21875" customWidth="1"/>
    <col min="22" max="26" width="8.88671875" customWidth="1"/>
    <col min="27" max="27" width="3.6640625" customWidth="1"/>
  </cols>
  <sheetData>
    <row r="1" spans="1:34" ht="18" hidden="1">
      <c r="A1" s="1" t="s">
        <v>221</v>
      </c>
      <c r="B1" s="1"/>
      <c r="C1" s="1"/>
      <c r="D1" s="1"/>
      <c r="E1" s="1"/>
      <c r="F1" s="1"/>
      <c r="G1" s="1"/>
      <c r="H1" s="1"/>
      <c r="I1" s="1"/>
      <c r="J1" s="1"/>
      <c r="K1" s="1"/>
      <c r="L1" s="1"/>
      <c r="M1" s="1"/>
      <c r="N1" s="1"/>
      <c r="O1" s="61"/>
      <c r="P1" s="61"/>
    </row>
    <row r="2" spans="1:34" hidden="1">
      <c r="A2" s="1"/>
      <c r="B2" s="1"/>
      <c r="C2" s="1"/>
      <c r="D2" s="1"/>
      <c r="E2" s="1"/>
      <c r="F2" s="1"/>
      <c r="G2" s="1"/>
      <c r="H2" s="1"/>
      <c r="I2" s="1"/>
      <c r="J2" s="1"/>
      <c r="K2" s="1"/>
      <c r="L2" s="1"/>
      <c r="M2" s="1"/>
      <c r="N2" s="1"/>
      <c r="O2" s="39"/>
      <c r="P2" s="39"/>
    </row>
    <row r="3" spans="1:34" s="5" customFormat="1" ht="39.75" customHeight="1">
      <c r="A3" s="92" t="s">
        <v>577</v>
      </c>
      <c r="B3" s="92"/>
      <c r="C3" s="92"/>
      <c r="D3" s="92"/>
      <c r="E3" s="92"/>
      <c r="F3" s="1"/>
      <c r="G3" s="1"/>
      <c r="H3" s="1"/>
      <c r="I3" s="1"/>
      <c r="J3" s="1"/>
      <c r="K3" s="1"/>
      <c r="L3" s="1"/>
      <c r="M3" s="1"/>
      <c r="N3" s="1"/>
      <c r="O3" s="39"/>
      <c r="P3" s="112"/>
    </row>
    <row r="4" spans="1:34" s="5" customFormat="1" ht="18">
      <c r="A4" s="63"/>
      <c r="B4" s="63"/>
      <c r="C4" s="63"/>
      <c r="D4" s="63"/>
      <c r="E4" s="63"/>
      <c r="F4" s="10"/>
      <c r="G4" s="10"/>
      <c r="H4" s="10"/>
      <c r="I4" s="10"/>
      <c r="J4" s="10"/>
      <c r="K4" s="6"/>
      <c r="L4" s="6"/>
      <c r="M4" s="6"/>
      <c r="N4" s="6"/>
      <c r="O4" s="37"/>
      <c r="P4" s="37"/>
    </row>
    <row r="5" spans="1:34" s="5" customFormat="1" ht="6" customHeight="1">
      <c r="A5" s="63"/>
      <c r="B5" s="63"/>
      <c r="C5" s="63"/>
      <c r="D5" s="63"/>
      <c r="E5" s="63"/>
      <c r="F5" s="10"/>
      <c r="G5" s="10"/>
      <c r="H5" s="10"/>
      <c r="I5" s="10"/>
      <c r="J5" s="10"/>
      <c r="K5" s="6"/>
      <c r="L5" s="6"/>
      <c r="M5" s="6"/>
      <c r="N5" s="6"/>
      <c r="O5" s="37"/>
      <c r="P5" s="37"/>
    </row>
    <row r="6" spans="1:34" ht="15.75">
      <c r="A6" s="82"/>
      <c r="B6" s="82" t="s">
        <v>391</v>
      </c>
      <c r="C6" s="82" t="s">
        <v>392</v>
      </c>
      <c r="D6" s="82" t="s">
        <v>393</v>
      </c>
      <c r="E6" s="82" t="s">
        <v>394</v>
      </c>
      <c r="F6" s="81" t="s">
        <v>27</v>
      </c>
      <c r="G6" s="81" t="s">
        <v>60</v>
      </c>
      <c r="H6" s="81" t="s">
        <v>77</v>
      </c>
      <c r="I6" s="90" t="s">
        <v>81</v>
      </c>
      <c r="J6" s="90" t="s">
        <v>83</v>
      </c>
      <c r="K6" s="90" t="s">
        <v>137</v>
      </c>
      <c r="L6" s="90" t="s">
        <v>226</v>
      </c>
      <c r="M6" s="90" t="s">
        <v>314</v>
      </c>
      <c r="N6" s="90" t="s">
        <v>317</v>
      </c>
      <c r="O6" s="90" t="s">
        <v>341</v>
      </c>
      <c r="P6" s="90" t="s">
        <v>359</v>
      </c>
      <c r="Q6" s="90" t="s">
        <v>385</v>
      </c>
      <c r="R6" s="90" t="s">
        <v>395</v>
      </c>
      <c r="S6" s="90" t="s">
        <v>412</v>
      </c>
      <c r="T6" s="90" t="s">
        <v>433</v>
      </c>
      <c r="U6" s="90" t="s">
        <v>455</v>
      </c>
      <c r="V6" s="90" t="s">
        <v>510</v>
      </c>
      <c r="W6" s="90" t="s">
        <v>540</v>
      </c>
      <c r="X6" s="90" t="s">
        <v>559</v>
      </c>
      <c r="Y6" s="90" t="s">
        <v>599</v>
      </c>
      <c r="Z6" s="90" t="s">
        <v>626</v>
      </c>
    </row>
    <row r="7" spans="1:34" ht="5.25" customHeight="1">
      <c r="A7" s="7"/>
      <c r="B7" s="7"/>
      <c r="C7" s="7"/>
      <c r="D7" s="7"/>
      <c r="E7" s="7"/>
      <c r="F7" s="8"/>
      <c r="G7" s="47"/>
      <c r="H7" s="47"/>
      <c r="I7" s="47"/>
      <c r="J7" s="47"/>
      <c r="K7" s="48"/>
      <c r="L7" s="1"/>
      <c r="M7" s="1"/>
      <c r="N7" s="1"/>
      <c r="O7" s="1"/>
      <c r="P7" s="1"/>
    </row>
    <row r="8" spans="1:34" ht="15.75" customHeight="1">
      <c r="A8" s="34"/>
      <c r="B8" s="34"/>
      <c r="C8" s="34"/>
      <c r="D8" s="34"/>
      <c r="E8" s="34"/>
      <c r="F8" s="8"/>
      <c r="G8" s="8"/>
      <c r="H8" s="47"/>
      <c r="I8" s="47"/>
      <c r="J8" s="8"/>
      <c r="K8" s="1"/>
      <c r="L8" s="39"/>
      <c r="M8" s="41"/>
      <c r="N8" s="41"/>
      <c r="O8" s="41"/>
      <c r="P8" s="41"/>
      <c r="Q8" s="41"/>
      <c r="Z8" s="41" t="s">
        <v>11</v>
      </c>
    </row>
    <row r="9" spans="1:34">
      <c r="A9" s="6" t="s">
        <v>185</v>
      </c>
      <c r="B9" s="23">
        <v>44.4</v>
      </c>
      <c r="C9" s="23">
        <v>33.200000000000003</v>
      </c>
      <c r="D9" s="23">
        <v>33.5</v>
      </c>
      <c r="E9" s="23">
        <v>31.7</v>
      </c>
      <c r="F9" s="23">
        <v>40.9</v>
      </c>
      <c r="G9" s="23">
        <v>44.1</v>
      </c>
      <c r="H9" s="23">
        <v>39.799999999999997</v>
      </c>
      <c r="I9" s="23">
        <v>29.5</v>
      </c>
      <c r="J9" s="23">
        <v>33.299999999999997</v>
      </c>
      <c r="K9" s="25">
        <v>39.9</v>
      </c>
      <c r="L9" s="25">
        <v>38.700000000000003</v>
      </c>
      <c r="M9" s="73">
        <v>42.5</v>
      </c>
      <c r="N9" s="73">
        <v>43.845999999999997</v>
      </c>
      <c r="O9" s="73">
        <v>57.902999999999999</v>
      </c>
      <c r="P9" s="73">
        <v>58.045999999999999</v>
      </c>
      <c r="Q9" s="73">
        <v>54.652130000000014</v>
      </c>
      <c r="R9" s="73">
        <v>69.676000000000002</v>
      </c>
      <c r="S9" s="73">
        <v>76.39</v>
      </c>
      <c r="T9" s="73">
        <v>74.2</v>
      </c>
      <c r="U9">
        <v>80.5</v>
      </c>
      <c r="V9">
        <v>76.5</v>
      </c>
      <c r="W9">
        <v>50.3</v>
      </c>
      <c r="X9">
        <v>83.5</v>
      </c>
      <c r="Y9">
        <v>84.5</v>
      </c>
      <c r="Z9" s="168">
        <v>66.400000000000006</v>
      </c>
      <c r="AF9" s="1"/>
      <c r="AG9" s="1"/>
      <c r="AH9" s="1"/>
    </row>
    <row r="10" spans="1:34">
      <c r="A10" s="6" t="s">
        <v>186</v>
      </c>
      <c r="B10" s="23">
        <v>20.399999999999999</v>
      </c>
      <c r="C10" s="23">
        <v>18.7</v>
      </c>
      <c r="D10" s="23">
        <v>23.2</v>
      </c>
      <c r="E10" s="23">
        <v>28.7</v>
      </c>
      <c r="F10" s="23">
        <v>40.299999999999997</v>
      </c>
      <c r="G10" s="23">
        <v>41.4</v>
      </c>
      <c r="H10" s="23">
        <v>32.299999999999997</v>
      </c>
      <c r="I10" s="23">
        <v>21.2</v>
      </c>
      <c r="J10" s="23">
        <v>25.7</v>
      </c>
      <c r="K10" s="25">
        <v>32.799999999999997</v>
      </c>
      <c r="L10" s="25">
        <v>38.200000000000003</v>
      </c>
      <c r="M10" s="73">
        <v>60.2</v>
      </c>
      <c r="N10" s="73">
        <v>79.195999999999998</v>
      </c>
      <c r="O10" s="73">
        <v>106.669</v>
      </c>
      <c r="P10" s="73">
        <v>93.817999999999998</v>
      </c>
      <c r="Q10" s="73">
        <v>90.292290000000037</v>
      </c>
      <c r="R10" s="73">
        <v>112.036</v>
      </c>
      <c r="S10" s="73">
        <v>123.788</v>
      </c>
      <c r="T10" s="73">
        <v>99.2</v>
      </c>
      <c r="U10">
        <v>97.7</v>
      </c>
      <c r="V10">
        <v>91.4</v>
      </c>
      <c r="W10">
        <v>73.099999999999994</v>
      </c>
      <c r="X10">
        <v>100.2</v>
      </c>
      <c r="Y10" s="123">
        <v>92</v>
      </c>
      <c r="Z10" s="123">
        <v>77.8</v>
      </c>
      <c r="AF10" s="1"/>
      <c r="AG10" s="1"/>
      <c r="AH10" s="1"/>
    </row>
    <row r="11" spans="1:34">
      <c r="A11" s="6" t="s">
        <v>187</v>
      </c>
      <c r="B11" s="23">
        <v>29.2</v>
      </c>
      <c r="C11" s="23">
        <v>21.5</v>
      </c>
      <c r="D11" s="23">
        <v>29.3</v>
      </c>
      <c r="E11" s="23">
        <v>32.799999999999997</v>
      </c>
      <c r="F11" s="23">
        <v>32.5</v>
      </c>
      <c r="G11" s="23">
        <v>31.2</v>
      </c>
      <c r="H11" s="23">
        <v>26.9</v>
      </c>
      <c r="I11" s="23">
        <v>20.399999999999999</v>
      </c>
      <c r="J11" s="23">
        <v>24</v>
      </c>
      <c r="K11" s="25">
        <v>27.9</v>
      </c>
      <c r="L11" s="25">
        <v>33.1</v>
      </c>
      <c r="M11" s="73">
        <v>74</v>
      </c>
      <c r="N11" s="73">
        <v>82.373999999999995</v>
      </c>
      <c r="O11" s="73">
        <v>102.98</v>
      </c>
      <c r="P11" s="73">
        <v>95.998000000000005</v>
      </c>
      <c r="Q11" s="73">
        <v>84.821710000000024</v>
      </c>
      <c r="R11" s="73">
        <v>89.481999999999999</v>
      </c>
      <c r="S11" s="73">
        <v>98.9</v>
      </c>
      <c r="T11" s="73">
        <v>94.5</v>
      </c>
      <c r="U11">
        <v>101.9</v>
      </c>
      <c r="V11" s="73">
        <v>87</v>
      </c>
      <c r="W11" s="73">
        <v>65.099999999999994</v>
      </c>
      <c r="X11">
        <v>94.7</v>
      </c>
      <c r="Y11">
        <v>91.2</v>
      </c>
      <c r="Z11" s="168">
        <v>71.400000000000006</v>
      </c>
      <c r="AF11" s="1"/>
      <c r="AG11" s="1"/>
      <c r="AH11" s="1"/>
    </row>
    <row r="12" spans="1:34">
      <c r="A12" s="6" t="s">
        <v>188</v>
      </c>
      <c r="B12" s="23">
        <v>63.4</v>
      </c>
      <c r="C12" s="23">
        <v>51.6</v>
      </c>
      <c r="D12" s="23">
        <v>59</v>
      </c>
      <c r="E12" s="23">
        <v>60.4</v>
      </c>
      <c r="F12" s="23">
        <v>58.3</v>
      </c>
      <c r="G12" s="23">
        <v>58.9</v>
      </c>
      <c r="H12" s="23">
        <v>47.5</v>
      </c>
      <c r="I12" s="23">
        <v>34.1</v>
      </c>
      <c r="J12" s="23">
        <v>49.4</v>
      </c>
      <c r="K12" s="25">
        <v>59.4</v>
      </c>
      <c r="L12" s="25">
        <v>68.5</v>
      </c>
      <c r="M12" s="73">
        <v>83.5</v>
      </c>
      <c r="N12" s="73">
        <v>90.504999999999995</v>
      </c>
      <c r="O12" s="73">
        <v>118.221</v>
      </c>
      <c r="P12" s="73">
        <v>119.654</v>
      </c>
      <c r="Q12" s="73">
        <v>116.53884000000001</v>
      </c>
      <c r="R12" s="73">
        <v>140.54599999999999</v>
      </c>
      <c r="S12" s="73">
        <v>156.81</v>
      </c>
      <c r="T12" s="73">
        <v>154.1</v>
      </c>
      <c r="U12">
        <v>166.9</v>
      </c>
      <c r="V12">
        <v>152.4</v>
      </c>
      <c r="W12" s="123">
        <v>99</v>
      </c>
      <c r="X12">
        <v>146.80000000000001</v>
      </c>
      <c r="Y12">
        <v>147.4</v>
      </c>
      <c r="Z12" s="168">
        <v>120.2</v>
      </c>
      <c r="AF12" s="1"/>
      <c r="AG12" s="1"/>
      <c r="AH12" s="1"/>
    </row>
    <row r="13" spans="1:34">
      <c r="A13" s="6" t="s">
        <v>189</v>
      </c>
      <c r="B13" s="23">
        <v>36.799999999999997</v>
      </c>
      <c r="C13" s="23">
        <v>34.799999999999997</v>
      </c>
      <c r="D13" s="23">
        <v>43.1</v>
      </c>
      <c r="E13" s="23">
        <v>42.4</v>
      </c>
      <c r="F13" s="23">
        <v>41.7</v>
      </c>
      <c r="G13" s="23">
        <v>42.9</v>
      </c>
      <c r="H13" s="23">
        <v>38.4</v>
      </c>
      <c r="I13" s="23">
        <v>26.6</v>
      </c>
      <c r="J13" s="23">
        <v>37.4</v>
      </c>
      <c r="K13" s="25">
        <v>45.3</v>
      </c>
      <c r="L13" s="25">
        <v>49.3</v>
      </c>
      <c r="M13" s="73">
        <v>53.3</v>
      </c>
      <c r="N13" s="73">
        <v>55.636000000000003</v>
      </c>
      <c r="O13" s="73">
        <v>77.397000000000006</v>
      </c>
      <c r="P13" s="73">
        <v>69.134</v>
      </c>
      <c r="Q13" s="73">
        <v>65.285890000000009</v>
      </c>
      <c r="R13" s="73">
        <v>80.25</v>
      </c>
      <c r="S13" s="73">
        <v>83.29</v>
      </c>
      <c r="T13" s="73">
        <v>77.3</v>
      </c>
      <c r="U13">
        <v>92.3</v>
      </c>
      <c r="V13">
        <v>90.5</v>
      </c>
      <c r="W13">
        <v>64.099999999999994</v>
      </c>
      <c r="X13">
        <v>89.7</v>
      </c>
      <c r="Y13">
        <v>88.7</v>
      </c>
      <c r="Z13" s="168">
        <v>77</v>
      </c>
      <c r="AF13" s="1"/>
      <c r="AG13" s="1"/>
      <c r="AH13" s="1"/>
    </row>
    <row r="14" spans="1:34">
      <c r="A14" s="6" t="s">
        <v>195</v>
      </c>
      <c r="B14" s="23">
        <v>49.8</v>
      </c>
      <c r="C14" s="23">
        <v>46.6</v>
      </c>
      <c r="D14" s="23">
        <v>61.6</v>
      </c>
      <c r="E14" s="23">
        <v>60.6</v>
      </c>
      <c r="F14" s="23">
        <v>55.2</v>
      </c>
      <c r="G14" s="23">
        <v>54.4</v>
      </c>
      <c r="H14" s="23">
        <v>58.2</v>
      </c>
      <c r="I14" s="23">
        <v>56.6</v>
      </c>
      <c r="J14" s="23">
        <v>64.5</v>
      </c>
      <c r="K14" s="25">
        <v>80</v>
      </c>
      <c r="L14" s="25">
        <v>100</v>
      </c>
      <c r="M14" s="73">
        <v>102.2</v>
      </c>
      <c r="N14" s="73">
        <v>106.208</v>
      </c>
      <c r="O14" s="73">
        <v>131.64999997999988</v>
      </c>
      <c r="P14" s="73">
        <v>124.262</v>
      </c>
      <c r="Q14" s="73">
        <v>126.97547999999995</v>
      </c>
      <c r="R14" s="73">
        <v>135.28200000000001</v>
      </c>
      <c r="S14" s="73">
        <v>143.27600000000001</v>
      </c>
      <c r="T14" s="73">
        <v>132.1</v>
      </c>
      <c r="U14">
        <v>131.1</v>
      </c>
      <c r="V14">
        <v>132.5</v>
      </c>
      <c r="W14">
        <v>155.5</v>
      </c>
      <c r="X14">
        <v>138</v>
      </c>
      <c r="Y14">
        <v>121.2</v>
      </c>
      <c r="Z14" s="168">
        <v>134.69999999999999</v>
      </c>
      <c r="AF14" s="1"/>
      <c r="AG14" s="1"/>
      <c r="AH14" s="1"/>
    </row>
    <row r="15" spans="1:34">
      <c r="A15" s="37" t="s">
        <v>196</v>
      </c>
      <c r="B15" s="23">
        <v>37.299999999999997</v>
      </c>
      <c r="C15" s="23">
        <v>29</v>
      </c>
      <c r="D15" s="23">
        <v>35.299999999999997</v>
      </c>
      <c r="E15" s="23">
        <v>34.700000000000003</v>
      </c>
      <c r="F15" s="23">
        <v>32.200000000000003</v>
      </c>
      <c r="G15" s="23">
        <v>28.5</v>
      </c>
      <c r="H15" s="23">
        <v>26</v>
      </c>
      <c r="I15" s="23">
        <v>22.9</v>
      </c>
      <c r="J15" s="23">
        <v>28.9</v>
      </c>
      <c r="K15" s="25">
        <v>30.5</v>
      </c>
      <c r="L15" s="25">
        <v>34.9</v>
      </c>
      <c r="M15" s="73">
        <v>36.799999999999997</v>
      </c>
      <c r="N15" s="73">
        <v>41.116999999999997</v>
      </c>
      <c r="O15" s="73">
        <v>58.160999980000021</v>
      </c>
      <c r="P15" s="73">
        <v>51.378</v>
      </c>
      <c r="Q15" s="73">
        <v>55.676880000000025</v>
      </c>
      <c r="R15" s="73">
        <v>56.683999999999997</v>
      </c>
      <c r="S15" s="73">
        <v>63.265999999999998</v>
      </c>
      <c r="T15" s="73">
        <v>57.3</v>
      </c>
      <c r="U15">
        <v>59</v>
      </c>
      <c r="V15">
        <v>60.2</v>
      </c>
      <c r="W15">
        <v>66.8</v>
      </c>
      <c r="X15">
        <v>69.599999999999994</v>
      </c>
      <c r="Y15">
        <v>58</v>
      </c>
      <c r="Z15" s="168">
        <v>67.2</v>
      </c>
      <c r="AF15" s="1"/>
      <c r="AG15" s="1"/>
    </row>
    <row r="16" spans="1:34">
      <c r="A16" s="6" t="s">
        <v>197</v>
      </c>
      <c r="B16" s="23">
        <v>50.2</v>
      </c>
      <c r="C16" s="23">
        <v>46</v>
      </c>
      <c r="D16" s="23">
        <v>56.5</v>
      </c>
      <c r="E16" s="23">
        <v>58.1</v>
      </c>
      <c r="F16" s="23">
        <v>53.3</v>
      </c>
      <c r="G16" s="23">
        <v>51.4</v>
      </c>
      <c r="H16" s="23">
        <v>44.9</v>
      </c>
      <c r="I16" s="23">
        <v>38.799999999999997</v>
      </c>
      <c r="J16" s="23">
        <v>44.4</v>
      </c>
      <c r="K16" s="25">
        <v>48.1</v>
      </c>
      <c r="L16" s="25">
        <v>50.3</v>
      </c>
      <c r="M16" s="73">
        <v>57.4</v>
      </c>
      <c r="N16" s="73">
        <v>66.369</v>
      </c>
      <c r="O16" s="73">
        <v>90.847999999999999</v>
      </c>
      <c r="P16" s="73">
        <v>89.117999999999995</v>
      </c>
      <c r="Q16" s="73">
        <v>96.959400000000002</v>
      </c>
      <c r="R16" s="73">
        <v>109.152</v>
      </c>
      <c r="S16" s="73">
        <v>114.694</v>
      </c>
      <c r="T16" s="73">
        <v>112</v>
      </c>
      <c r="U16">
        <v>112.9</v>
      </c>
      <c r="V16">
        <v>126.2</v>
      </c>
      <c r="W16">
        <v>156.5</v>
      </c>
      <c r="X16">
        <v>159.5</v>
      </c>
      <c r="Y16">
        <v>149.9</v>
      </c>
      <c r="Z16" s="168">
        <v>175.5</v>
      </c>
      <c r="AF16" s="1"/>
      <c r="AG16" s="1"/>
      <c r="AH16" s="1"/>
    </row>
    <row r="17" spans="1:34">
      <c r="A17" s="6" t="s">
        <v>198</v>
      </c>
      <c r="B17" s="23">
        <v>39.6</v>
      </c>
      <c r="C17" s="23">
        <v>35.299999999999997</v>
      </c>
      <c r="D17" s="23">
        <v>40</v>
      </c>
      <c r="E17" s="23">
        <v>43.3</v>
      </c>
      <c r="F17" s="23">
        <v>42</v>
      </c>
      <c r="G17" s="23">
        <v>36.700000000000003</v>
      </c>
      <c r="H17" s="23">
        <v>36.799999999999997</v>
      </c>
      <c r="I17" s="23">
        <v>37</v>
      </c>
      <c r="J17" s="23">
        <v>47.9</v>
      </c>
      <c r="K17" s="25">
        <v>58.7</v>
      </c>
      <c r="L17" s="25">
        <v>66.8</v>
      </c>
      <c r="M17" s="73">
        <v>74.400000000000006</v>
      </c>
      <c r="N17" s="73">
        <v>78.058000000000007</v>
      </c>
      <c r="O17" s="73">
        <v>97.411999979999976</v>
      </c>
      <c r="P17" s="73">
        <v>85.805999999999997</v>
      </c>
      <c r="Q17" s="73">
        <v>89.818080000000052</v>
      </c>
      <c r="R17" s="73">
        <v>99.406000000000006</v>
      </c>
      <c r="S17" s="73">
        <v>98.343999999999994</v>
      </c>
      <c r="T17" s="73">
        <v>88</v>
      </c>
      <c r="U17">
        <v>85.9</v>
      </c>
      <c r="V17">
        <v>95.2</v>
      </c>
      <c r="W17">
        <v>114.9</v>
      </c>
      <c r="X17">
        <v>105.8</v>
      </c>
      <c r="Y17">
        <v>91.8</v>
      </c>
      <c r="Z17" s="168">
        <v>104.9</v>
      </c>
      <c r="AF17" s="1"/>
      <c r="AG17" s="1"/>
      <c r="AH17" s="1"/>
    </row>
    <row r="18" spans="1:34">
      <c r="A18" s="203" t="s">
        <v>199</v>
      </c>
      <c r="B18" s="23">
        <v>84.6</v>
      </c>
      <c r="C18" s="23">
        <v>74.900000000000006</v>
      </c>
      <c r="D18" s="23">
        <v>88.9</v>
      </c>
      <c r="E18" s="23">
        <v>96.8</v>
      </c>
      <c r="F18" s="23">
        <v>97.4</v>
      </c>
      <c r="G18" s="23">
        <v>99.1</v>
      </c>
      <c r="H18" s="23">
        <v>99.2</v>
      </c>
      <c r="I18" s="23">
        <v>87.5</v>
      </c>
      <c r="J18" s="23">
        <v>92.8</v>
      </c>
      <c r="K18" s="25">
        <v>107.4</v>
      </c>
      <c r="L18" s="25">
        <v>114.3</v>
      </c>
      <c r="M18" s="73">
        <v>114.8</v>
      </c>
      <c r="N18" s="73">
        <v>120.79900000000001</v>
      </c>
      <c r="O18" s="73">
        <v>158.90900002000004</v>
      </c>
      <c r="P18" s="73">
        <v>140.572</v>
      </c>
      <c r="Q18" s="73">
        <v>138.85767000000007</v>
      </c>
      <c r="R18" s="73">
        <v>149.952</v>
      </c>
      <c r="S18" s="73">
        <v>153.19200000000001</v>
      </c>
      <c r="T18" s="73">
        <v>130.19999999999999</v>
      </c>
      <c r="U18">
        <v>131.6</v>
      </c>
      <c r="V18">
        <v>138.9</v>
      </c>
      <c r="W18">
        <v>166.6</v>
      </c>
      <c r="X18" s="38">
        <v>156.80000000000001</v>
      </c>
      <c r="Y18" s="38">
        <v>139.19999999999999</v>
      </c>
      <c r="Z18" s="171">
        <v>147.69999999999999</v>
      </c>
      <c r="AF18" s="1"/>
      <c r="AG18" s="1"/>
      <c r="AH18" s="1"/>
    </row>
    <row r="19" spans="1:34">
      <c r="A19" s="6" t="s">
        <v>219</v>
      </c>
      <c r="B19" s="23">
        <v>8.6</v>
      </c>
      <c r="C19" s="23">
        <v>9.1999999999999993</v>
      </c>
      <c r="D19" s="23">
        <v>10.7</v>
      </c>
      <c r="E19" s="23">
        <v>14.6</v>
      </c>
      <c r="F19" s="23">
        <v>23.3</v>
      </c>
      <c r="G19" s="23">
        <v>23.5</v>
      </c>
      <c r="H19" s="23">
        <v>21.3</v>
      </c>
      <c r="I19" s="23">
        <v>22.8</v>
      </c>
      <c r="J19" s="23">
        <v>23.3</v>
      </c>
      <c r="K19" s="25">
        <v>29.7</v>
      </c>
      <c r="L19" s="25">
        <v>32.200000000000003</v>
      </c>
      <c r="M19" s="73">
        <v>27</v>
      </c>
      <c r="N19" s="73">
        <v>28.798999999999999</v>
      </c>
      <c r="O19" s="73">
        <v>28.233999979999968</v>
      </c>
      <c r="P19" s="73">
        <v>31.25</v>
      </c>
      <c r="Q19" s="73">
        <v>32.917999999999999</v>
      </c>
      <c r="R19" s="73">
        <v>36.628</v>
      </c>
      <c r="S19" s="73">
        <v>37.414000000000001</v>
      </c>
      <c r="T19" s="73">
        <v>38</v>
      </c>
      <c r="U19">
        <v>40.200000000000003</v>
      </c>
      <c r="V19">
        <v>38.9</v>
      </c>
      <c r="W19" s="123">
        <v>39</v>
      </c>
      <c r="X19" s="38">
        <v>39.9</v>
      </c>
      <c r="Y19" s="38">
        <v>45.9</v>
      </c>
      <c r="Z19" s="171">
        <v>46.5</v>
      </c>
      <c r="AF19" s="1"/>
      <c r="AG19" s="1"/>
      <c r="AH19" s="1"/>
    </row>
    <row r="20" spans="1:34" ht="21.75" customHeight="1">
      <c r="A20" s="6" t="s">
        <v>182</v>
      </c>
      <c r="B20" s="23">
        <v>31.5</v>
      </c>
      <c r="C20" s="23">
        <v>39.799999999999997</v>
      </c>
      <c r="D20" s="23">
        <v>45.5</v>
      </c>
      <c r="E20" s="23">
        <v>51.6</v>
      </c>
      <c r="F20" s="23">
        <v>48.9</v>
      </c>
      <c r="G20" s="23">
        <v>54.9</v>
      </c>
      <c r="H20" s="23">
        <v>61.5</v>
      </c>
      <c r="I20" s="23">
        <v>61</v>
      </c>
      <c r="J20" s="23">
        <v>73</v>
      </c>
      <c r="K20" s="25">
        <v>83</v>
      </c>
      <c r="L20" s="25">
        <v>90</v>
      </c>
      <c r="M20" s="73">
        <v>90.5</v>
      </c>
      <c r="N20" s="73">
        <v>96.585999999999999</v>
      </c>
      <c r="O20" s="73">
        <v>97.263000039999994</v>
      </c>
      <c r="P20" s="73">
        <v>92.058000000000007</v>
      </c>
      <c r="Q20" s="73">
        <v>97.712999999999994</v>
      </c>
      <c r="R20" s="73">
        <v>104.45</v>
      </c>
      <c r="S20" s="73">
        <v>110.86</v>
      </c>
      <c r="T20" s="73">
        <v>116.4</v>
      </c>
      <c r="U20">
        <v>130.5</v>
      </c>
      <c r="V20">
        <v>136.1</v>
      </c>
      <c r="W20">
        <v>132.19999999999999</v>
      </c>
      <c r="X20" s="38">
        <v>127.6</v>
      </c>
      <c r="Y20" s="123">
        <v>142</v>
      </c>
      <c r="Z20" s="123">
        <v>162.9</v>
      </c>
      <c r="AF20" s="1"/>
      <c r="AG20" s="1"/>
      <c r="AH20" s="1"/>
    </row>
    <row r="21" spans="1:34">
      <c r="A21" s="6" t="s">
        <v>170</v>
      </c>
      <c r="B21" s="23">
        <v>51.9</v>
      </c>
      <c r="C21" s="23">
        <v>52.1</v>
      </c>
      <c r="D21" s="23">
        <v>57.9</v>
      </c>
      <c r="E21" s="23">
        <v>68.099999999999994</v>
      </c>
      <c r="F21" s="23">
        <v>79.8</v>
      </c>
      <c r="G21" s="23">
        <v>94.1</v>
      </c>
      <c r="H21" s="23">
        <v>82.9</v>
      </c>
      <c r="I21" s="23">
        <v>90.3</v>
      </c>
      <c r="J21" s="23">
        <v>103.2</v>
      </c>
      <c r="K21" s="25">
        <v>110.7</v>
      </c>
      <c r="L21" s="25">
        <v>126.7</v>
      </c>
      <c r="M21" s="73">
        <v>135.80000000000001</v>
      </c>
      <c r="N21" s="73">
        <v>159.947</v>
      </c>
      <c r="O21" s="73">
        <v>209.25899997999991</v>
      </c>
      <c r="P21" s="73">
        <v>227.874</v>
      </c>
      <c r="Q21" s="73">
        <v>220.946</v>
      </c>
      <c r="R21" s="73">
        <v>240.84</v>
      </c>
      <c r="S21" s="73">
        <v>255.81</v>
      </c>
      <c r="T21" s="73">
        <v>268.10000000000002</v>
      </c>
      <c r="U21">
        <v>295.89999999999998</v>
      </c>
      <c r="V21">
        <v>311.89999999999998</v>
      </c>
      <c r="W21" s="123">
        <v>297</v>
      </c>
      <c r="X21" s="38">
        <v>316.89999999999998</v>
      </c>
      <c r="Y21" s="123">
        <v>308</v>
      </c>
      <c r="Z21" s="123">
        <v>314.10000000000002</v>
      </c>
      <c r="AF21" s="1"/>
      <c r="AG21" s="1"/>
      <c r="AH21" s="1"/>
    </row>
    <row r="22" spans="1:34">
      <c r="A22" s="6" t="s">
        <v>218</v>
      </c>
      <c r="B22" s="23">
        <v>10.1</v>
      </c>
      <c r="C22" s="23">
        <v>9.5</v>
      </c>
      <c r="D22" s="23">
        <v>11.5</v>
      </c>
      <c r="E22" s="23">
        <v>13.4</v>
      </c>
      <c r="F22" s="23">
        <v>15.5</v>
      </c>
      <c r="G22" s="23">
        <v>18.399999999999999</v>
      </c>
      <c r="H22" s="23">
        <v>20.8</v>
      </c>
      <c r="I22" s="23">
        <v>22.1</v>
      </c>
      <c r="J22" s="23">
        <v>21.9</v>
      </c>
      <c r="K22" s="25">
        <v>24.1</v>
      </c>
      <c r="L22" s="25">
        <v>25.8</v>
      </c>
      <c r="M22" s="73">
        <v>25.4</v>
      </c>
      <c r="N22" s="73">
        <v>23.355</v>
      </c>
      <c r="O22" s="73">
        <v>24.284000019999997</v>
      </c>
      <c r="P22" s="73">
        <v>23.85</v>
      </c>
      <c r="Q22" s="73">
        <v>22.446999999999999</v>
      </c>
      <c r="R22" s="73">
        <v>28.434000000000001</v>
      </c>
      <c r="S22" s="73">
        <v>28.2</v>
      </c>
      <c r="T22" s="73">
        <v>26.3</v>
      </c>
      <c r="U22">
        <v>27.5</v>
      </c>
      <c r="V22">
        <v>24.5</v>
      </c>
      <c r="W22">
        <v>27.4</v>
      </c>
      <c r="X22" s="38">
        <v>28.7</v>
      </c>
      <c r="Y22" s="38">
        <v>28.1</v>
      </c>
      <c r="Z22" s="171">
        <v>24.3</v>
      </c>
      <c r="AF22" s="1"/>
      <c r="AG22" s="1"/>
      <c r="AH22" s="1"/>
    </row>
    <row r="23" spans="1:34" ht="18">
      <c r="A23" s="6" t="s">
        <v>213</v>
      </c>
      <c r="B23" s="23">
        <v>18.7</v>
      </c>
      <c r="C23" s="23">
        <v>24.8</v>
      </c>
      <c r="D23" s="23">
        <v>62.9</v>
      </c>
      <c r="E23" s="23">
        <v>130.6</v>
      </c>
      <c r="F23" s="23">
        <v>114</v>
      </c>
      <c r="G23" s="23">
        <v>73.8</v>
      </c>
      <c r="H23" s="23">
        <v>70.099999999999994</v>
      </c>
      <c r="I23" s="23">
        <v>69.099999999999994</v>
      </c>
      <c r="J23" s="23">
        <v>79.099999999999994</v>
      </c>
      <c r="K23" s="25">
        <v>87.3</v>
      </c>
      <c r="L23" s="25">
        <v>95.3</v>
      </c>
      <c r="M23" s="157">
        <v>113.7</v>
      </c>
      <c r="N23" s="156" t="s">
        <v>386</v>
      </c>
      <c r="O23" s="73">
        <v>766.7999999799996</v>
      </c>
      <c r="P23" s="73">
        <v>532.28800000000001</v>
      </c>
      <c r="Q23" s="73">
        <v>315.28368000000023</v>
      </c>
      <c r="R23" s="73">
        <v>336.98200000000003</v>
      </c>
      <c r="S23" s="73">
        <v>343.78199999999998</v>
      </c>
      <c r="T23" s="73">
        <v>454</v>
      </c>
      <c r="U23">
        <v>293.89999999999998</v>
      </c>
      <c r="V23" s="123">
        <v>93</v>
      </c>
      <c r="W23" s="123">
        <v>117.9</v>
      </c>
      <c r="X23" s="38">
        <v>132.80000000000001</v>
      </c>
      <c r="Y23" s="38">
        <v>104.9</v>
      </c>
      <c r="Z23" s="171">
        <v>101.2</v>
      </c>
      <c r="AF23" s="1"/>
      <c r="AH23" s="1"/>
    </row>
    <row r="24" spans="1:34" ht="21.75" customHeight="1">
      <c r="A24" s="6" t="s">
        <v>167</v>
      </c>
      <c r="B24" s="23"/>
      <c r="C24" s="23"/>
      <c r="D24" s="23">
        <v>2.6</v>
      </c>
      <c r="E24" s="23">
        <v>155.30000000000001</v>
      </c>
      <c r="F24" s="23">
        <v>206.4</v>
      </c>
      <c r="G24" s="23">
        <v>234.3</v>
      </c>
      <c r="H24" s="23">
        <v>202.1</v>
      </c>
      <c r="I24" s="23">
        <v>186.4</v>
      </c>
      <c r="J24" s="23">
        <v>200.8</v>
      </c>
      <c r="K24" s="25">
        <v>239.3</v>
      </c>
      <c r="L24" s="25">
        <v>246.9</v>
      </c>
      <c r="M24" s="73">
        <v>262.3</v>
      </c>
      <c r="N24" s="73">
        <v>270.91300000000001</v>
      </c>
      <c r="O24" s="73">
        <v>272.71699997999985</v>
      </c>
      <c r="P24" s="73">
        <v>247.77799999999999</v>
      </c>
      <c r="Q24" s="73">
        <v>244.304</v>
      </c>
      <c r="R24" s="73">
        <v>264.17</v>
      </c>
      <c r="S24" s="73">
        <v>268.42</v>
      </c>
      <c r="T24" s="73">
        <v>284.3</v>
      </c>
      <c r="U24">
        <v>307.8</v>
      </c>
      <c r="V24" s="123">
        <v>341</v>
      </c>
      <c r="W24" s="123">
        <v>315.2</v>
      </c>
      <c r="X24" s="38">
        <v>323.2</v>
      </c>
      <c r="Y24" s="38">
        <v>306</v>
      </c>
      <c r="Z24" s="171">
        <v>272.7</v>
      </c>
      <c r="AF24" s="1"/>
      <c r="AG24" s="1"/>
      <c r="AH24" s="1"/>
    </row>
    <row r="25" spans="1:34">
      <c r="A25" s="6" t="s">
        <v>203</v>
      </c>
      <c r="B25" s="23"/>
      <c r="C25" s="23"/>
      <c r="D25" s="23"/>
      <c r="E25" s="23">
        <v>21.4</v>
      </c>
      <c r="F25" s="23">
        <v>33.5</v>
      </c>
      <c r="G25" s="23">
        <v>36.5</v>
      </c>
      <c r="H25" s="23">
        <v>38.5</v>
      </c>
      <c r="I25" s="23">
        <v>38.9</v>
      </c>
      <c r="J25" s="23">
        <v>40.5</v>
      </c>
      <c r="K25" s="25">
        <v>42.3</v>
      </c>
      <c r="L25" s="25">
        <v>49</v>
      </c>
      <c r="M25" s="73">
        <v>45.7</v>
      </c>
      <c r="N25" s="73">
        <v>43.34</v>
      </c>
      <c r="O25" s="73">
        <v>58.47</v>
      </c>
      <c r="P25" s="73">
        <v>59.091999999999999</v>
      </c>
      <c r="Q25" s="73">
        <v>61.324100000000008</v>
      </c>
      <c r="R25" s="73">
        <v>55.17</v>
      </c>
      <c r="S25" s="73">
        <v>60.021999999999998</v>
      </c>
      <c r="T25" s="73">
        <v>69.8</v>
      </c>
      <c r="U25">
        <v>72.900000000000006</v>
      </c>
      <c r="V25">
        <v>68.400000000000006</v>
      </c>
      <c r="W25">
        <v>80.7</v>
      </c>
      <c r="X25" s="38">
        <v>66.2</v>
      </c>
      <c r="Y25" s="38">
        <v>74</v>
      </c>
      <c r="Z25" s="171">
        <v>67.599999999999994</v>
      </c>
      <c r="AF25" s="1"/>
      <c r="AG25" s="1"/>
      <c r="AH25" s="1"/>
    </row>
    <row r="26" spans="1:34" ht="21" customHeight="1">
      <c r="A26" s="6" t="s">
        <v>166</v>
      </c>
      <c r="B26" s="23"/>
      <c r="C26" s="23"/>
      <c r="D26" s="23"/>
      <c r="E26" s="23"/>
      <c r="F26" s="23">
        <v>16.2</v>
      </c>
      <c r="G26" s="23">
        <v>110.2</v>
      </c>
      <c r="H26" s="23">
        <v>126.4</v>
      </c>
      <c r="I26" s="23">
        <v>131.1</v>
      </c>
      <c r="J26" s="23">
        <v>158.9</v>
      </c>
      <c r="K26" s="25">
        <v>195.5</v>
      </c>
      <c r="L26" s="25">
        <v>206.4</v>
      </c>
      <c r="M26" s="73">
        <v>211.1</v>
      </c>
      <c r="N26" s="73">
        <v>202.46799999999999</v>
      </c>
      <c r="O26" s="73">
        <v>214.66400004000002</v>
      </c>
      <c r="P26" s="73">
        <v>205.33</v>
      </c>
      <c r="Q26" s="73">
        <v>195.54300000000001</v>
      </c>
      <c r="R26" s="73">
        <v>210.482</v>
      </c>
      <c r="S26" s="73">
        <v>206.12</v>
      </c>
      <c r="T26" s="73">
        <v>208.5</v>
      </c>
      <c r="U26">
        <v>224.1</v>
      </c>
      <c r="V26">
        <v>250.5</v>
      </c>
      <c r="W26">
        <v>236.7</v>
      </c>
      <c r="X26" s="38">
        <v>249.7</v>
      </c>
      <c r="Y26" s="38">
        <v>248.5</v>
      </c>
      <c r="Z26" s="171">
        <v>233.1</v>
      </c>
      <c r="AF26" s="1"/>
      <c r="AG26" s="1"/>
      <c r="AH26" s="1"/>
    </row>
    <row r="27" spans="1:34" ht="21.75" customHeight="1">
      <c r="A27" s="6" t="s">
        <v>211</v>
      </c>
      <c r="B27" s="23"/>
      <c r="C27" s="23"/>
      <c r="D27" s="23"/>
      <c r="E27" s="23"/>
      <c r="F27" s="23"/>
      <c r="G27" s="23">
        <v>1.5</v>
      </c>
      <c r="H27" s="23">
        <v>21.3</v>
      </c>
      <c r="I27" s="23">
        <v>23.9</v>
      </c>
      <c r="J27" s="23">
        <v>26.8</v>
      </c>
      <c r="K27" s="25">
        <v>29.4</v>
      </c>
      <c r="L27" s="25">
        <v>32.700000000000003</v>
      </c>
      <c r="M27" s="73">
        <v>50.3</v>
      </c>
      <c r="N27" s="73">
        <v>48.277000000000001</v>
      </c>
      <c r="O27" s="73">
        <v>42.936</v>
      </c>
      <c r="P27" s="73">
        <v>41.451999999999998</v>
      </c>
      <c r="Q27" s="73">
        <v>41.345949999999995</v>
      </c>
      <c r="R27" s="73">
        <v>47.932000000000002</v>
      </c>
      <c r="S27" s="73">
        <v>51.326000000000001</v>
      </c>
      <c r="T27" s="73">
        <v>112.7</v>
      </c>
      <c r="U27">
        <v>119.9</v>
      </c>
      <c r="V27">
        <v>124.9</v>
      </c>
      <c r="W27">
        <v>111.6</v>
      </c>
      <c r="X27" s="38">
        <v>101.3</v>
      </c>
      <c r="Y27" s="38">
        <v>94.9</v>
      </c>
      <c r="Z27" s="171">
        <v>98.9</v>
      </c>
      <c r="AH27" s="1"/>
    </row>
    <row r="28" spans="1:34" ht="21" customHeight="1">
      <c r="A28" s="6" t="s">
        <v>159</v>
      </c>
      <c r="B28" s="23"/>
      <c r="C28" s="23"/>
      <c r="D28" s="23"/>
      <c r="E28" s="23"/>
      <c r="F28" s="23"/>
      <c r="G28" s="23"/>
      <c r="H28" s="23"/>
      <c r="I28" s="23">
        <v>21.3</v>
      </c>
      <c r="J28" s="23">
        <v>26</v>
      </c>
      <c r="K28" s="25">
        <v>26.6</v>
      </c>
      <c r="L28" s="25">
        <v>28.4</v>
      </c>
      <c r="M28" s="73">
        <v>35.9</v>
      </c>
      <c r="N28" s="73">
        <v>41.878</v>
      </c>
      <c r="O28" s="73">
        <v>52.418999999999997</v>
      </c>
      <c r="P28" s="73">
        <v>51.094000000000001</v>
      </c>
      <c r="Q28" s="73">
        <v>49.768000000000001</v>
      </c>
      <c r="R28" s="73">
        <v>54.54</v>
      </c>
      <c r="S28" s="73">
        <v>55.235999999999997</v>
      </c>
      <c r="T28" s="73">
        <v>57.9</v>
      </c>
      <c r="U28">
        <v>57.4</v>
      </c>
      <c r="V28">
        <v>59.4</v>
      </c>
      <c r="W28">
        <v>52.9</v>
      </c>
      <c r="X28" s="38">
        <v>51.5</v>
      </c>
      <c r="Y28" s="38">
        <v>48.3</v>
      </c>
      <c r="Z28" s="171">
        <v>46.5</v>
      </c>
      <c r="AF28" s="1"/>
      <c r="AG28" s="1"/>
      <c r="AH28" s="1"/>
    </row>
    <row r="29" spans="1:34">
      <c r="A29" s="6" t="s">
        <v>171</v>
      </c>
      <c r="B29" s="23"/>
      <c r="C29" s="23"/>
      <c r="D29" s="23"/>
      <c r="E29" s="23"/>
      <c r="F29" s="23"/>
      <c r="G29" s="23"/>
      <c r="H29" s="23"/>
      <c r="I29" s="23">
        <v>66.599999999999994</v>
      </c>
      <c r="J29" s="23">
        <v>81.7</v>
      </c>
      <c r="K29" s="25">
        <v>89.8</v>
      </c>
      <c r="L29" s="25">
        <v>119.9</v>
      </c>
      <c r="M29" s="73">
        <v>121.8</v>
      </c>
      <c r="N29" s="73">
        <v>109.54300000000001</v>
      </c>
      <c r="O29" s="73">
        <v>135.1490000200001</v>
      </c>
      <c r="P29" s="73">
        <v>134.28399999999999</v>
      </c>
      <c r="Q29" s="73">
        <v>128.21299999999999</v>
      </c>
      <c r="R29" s="73">
        <v>132.80600000000001</v>
      </c>
      <c r="S29" s="73">
        <v>144.18199999999999</v>
      </c>
      <c r="T29" s="73">
        <v>159.6</v>
      </c>
      <c r="U29">
        <v>164.5</v>
      </c>
      <c r="V29" s="123">
        <v>166</v>
      </c>
      <c r="W29" s="123">
        <v>162.1</v>
      </c>
      <c r="X29" s="38">
        <v>177.3</v>
      </c>
      <c r="Y29" s="38">
        <v>178.1</v>
      </c>
      <c r="Z29" s="171">
        <v>171.8</v>
      </c>
      <c r="AF29" s="1"/>
      <c r="AG29" s="1"/>
      <c r="AH29" s="1"/>
    </row>
    <row r="30" spans="1:34">
      <c r="A30" s="6" t="s">
        <v>172</v>
      </c>
      <c r="B30" s="23"/>
      <c r="C30" s="23"/>
      <c r="D30" s="23"/>
      <c r="E30" s="23"/>
      <c r="F30" s="23"/>
      <c r="G30" s="23"/>
      <c r="H30" s="23"/>
      <c r="I30" s="23">
        <v>79.7</v>
      </c>
      <c r="J30" s="23">
        <v>125.8</v>
      </c>
      <c r="K30" s="25">
        <v>137.4</v>
      </c>
      <c r="L30" s="25">
        <v>159.80000000000001</v>
      </c>
      <c r="M30" s="73">
        <v>176.9</v>
      </c>
      <c r="N30" s="73">
        <v>190.029</v>
      </c>
      <c r="O30" s="73">
        <v>182.88900000000001</v>
      </c>
      <c r="P30" s="73">
        <v>194.184</v>
      </c>
      <c r="Q30" s="73">
        <v>181.959</v>
      </c>
      <c r="R30" s="73">
        <v>191.02600000000001</v>
      </c>
      <c r="S30" s="73">
        <v>206.93</v>
      </c>
      <c r="T30" s="73">
        <v>221.9</v>
      </c>
      <c r="U30">
        <v>242.8</v>
      </c>
      <c r="V30" s="123">
        <v>224</v>
      </c>
      <c r="W30" s="123">
        <v>234.8</v>
      </c>
      <c r="X30" s="38">
        <v>278.5</v>
      </c>
      <c r="Y30" s="38">
        <v>286.39999999999998</v>
      </c>
      <c r="Z30" s="171">
        <v>265.60000000000002</v>
      </c>
      <c r="AC30" s="38"/>
      <c r="AF30" s="1"/>
      <c r="AG30" s="1"/>
      <c r="AH30" s="1"/>
    </row>
    <row r="31" spans="1:34" ht="21" customHeight="1">
      <c r="A31" s="6" t="s">
        <v>173</v>
      </c>
      <c r="B31" s="23"/>
      <c r="C31" s="23"/>
      <c r="D31" s="23"/>
      <c r="E31" s="23"/>
      <c r="F31" s="23"/>
      <c r="G31" s="23"/>
      <c r="H31" s="23"/>
      <c r="I31" s="23"/>
      <c r="J31" s="23">
        <v>68.099999999999994</v>
      </c>
      <c r="K31" s="25">
        <v>295</v>
      </c>
      <c r="L31" s="25">
        <v>353.3</v>
      </c>
      <c r="M31" s="73">
        <v>367.6</v>
      </c>
      <c r="N31" s="73">
        <v>382.64499999999998</v>
      </c>
      <c r="O31" s="73">
        <v>434.24216002000003</v>
      </c>
      <c r="P31" s="73">
        <v>451.79</v>
      </c>
      <c r="Q31" s="73">
        <v>499.39658000000003</v>
      </c>
      <c r="R31" s="73">
        <v>646.01800000000003</v>
      </c>
      <c r="S31" s="73">
        <v>816.74800000000005</v>
      </c>
      <c r="T31" s="73">
        <v>960.3</v>
      </c>
      <c r="U31">
        <v>893.5</v>
      </c>
      <c r="V31">
        <v>889.5</v>
      </c>
      <c r="W31" s="123">
        <v>870</v>
      </c>
      <c r="X31" s="38">
        <v>888</v>
      </c>
      <c r="Y31" s="38">
        <v>914.6</v>
      </c>
      <c r="Z31" s="171">
        <v>905.2</v>
      </c>
      <c r="AF31" s="1"/>
      <c r="AG31" s="1"/>
      <c r="AH31" s="1"/>
    </row>
    <row r="32" spans="1:34" ht="21.75" customHeight="1">
      <c r="A32" s="6" t="s">
        <v>313</v>
      </c>
      <c r="B32" s="1"/>
      <c r="C32" s="1"/>
      <c r="D32" s="1"/>
      <c r="E32" s="1"/>
      <c r="F32" s="23"/>
      <c r="G32" s="23"/>
      <c r="H32" s="23"/>
      <c r="I32" s="23"/>
      <c r="J32" s="23"/>
      <c r="K32" s="25"/>
      <c r="L32" s="25"/>
      <c r="M32" s="73">
        <v>99.6</v>
      </c>
      <c r="N32" s="73">
        <v>110.965</v>
      </c>
      <c r="O32" s="73">
        <v>124.31100000000001</v>
      </c>
      <c r="P32" s="73">
        <v>131.666</v>
      </c>
      <c r="Q32" s="73">
        <v>134.255</v>
      </c>
      <c r="R32" s="73">
        <v>143.76599999999999</v>
      </c>
      <c r="S32" s="73">
        <v>142.02799999999999</v>
      </c>
      <c r="T32" s="73">
        <v>153.4</v>
      </c>
      <c r="U32">
        <v>177</v>
      </c>
      <c r="V32">
        <v>156.80000000000001</v>
      </c>
      <c r="W32">
        <v>133.80000000000001</v>
      </c>
      <c r="X32" s="38">
        <v>148.4</v>
      </c>
      <c r="Y32" s="38">
        <v>186.7</v>
      </c>
      <c r="Z32" s="171">
        <v>173.5</v>
      </c>
      <c r="AF32" s="1"/>
      <c r="AG32" s="1"/>
      <c r="AH32" s="1"/>
    </row>
    <row r="33" spans="1:34">
      <c r="A33" s="6" t="s">
        <v>312</v>
      </c>
      <c r="B33" s="64"/>
      <c r="C33" s="64"/>
      <c r="D33" s="64"/>
      <c r="E33" s="64"/>
      <c r="F33" s="64"/>
      <c r="G33" s="64"/>
      <c r="H33" s="6"/>
      <c r="I33" s="6"/>
      <c r="J33" s="37"/>
      <c r="K33" s="25"/>
      <c r="L33" s="73">
        <v>17.399999999999999</v>
      </c>
      <c r="M33" s="73">
        <v>95</v>
      </c>
      <c r="N33" s="73">
        <v>107.71899999999999</v>
      </c>
      <c r="O33" s="73">
        <v>109.53400002000001</v>
      </c>
      <c r="P33" s="73">
        <v>109.726</v>
      </c>
      <c r="Q33" s="73">
        <v>90.43</v>
      </c>
      <c r="R33" s="73">
        <v>94.445999999999998</v>
      </c>
      <c r="S33" s="73">
        <v>96.488</v>
      </c>
      <c r="T33" s="73">
        <v>98</v>
      </c>
      <c r="U33">
        <v>105.5</v>
      </c>
      <c r="V33">
        <v>91.6</v>
      </c>
      <c r="W33">
        <v>65.900000000000006</v>
      </c>
      <c r="X33" s="38">
        <v>92.2</v>
      </c>
      <c r="Y33" s="38">
        <v>84.7</v>
      </c>
      <c r="Z33" s="171">
        <v>75.400000000000006</v>
      </c>
      <c r="AF33" s="1"/>
      <c r="AG33" s="1"/>
      <c r="AH33" s="1"/>
    </row>
    <row r="34" spans="1:34">
      <c r="A34" s="6" t="s">
        <v>441</v>
      </c>
      <c r="F34" s="23"/>
      <c r="G34" s="23"/>
      <c r="H34" s="23"/>
      <c r="I34" s="23"/>
      <c r="J34" s="23"/>
      <c r="K34" s="25"/>
      <c r="L34" s="73">
        <v>3.5</v>
      </c>
      <c r="M34" s="73">
        <v>17.3</v>
      </c>
      <c r="N34" s="73">
        <v>23.48</v>
      </c>
      <c r="O34" s="73">
        <v>40.957000000000001</v>
      </c>
      <c r="P34" s="73">
        <v>49.83</v>
      </c>
      <c r="Q34" s="73">
        <v>57.109000000000002</v>
      </c>
      <c r="R34" s="73">
        <v>59.537999999999997</v>
      </c>
      <c r="S34" s="73">
        <v>62.526000000000003</v>
      </c>
      <c r="T34" s="73">
        <v>66.900000000000006</v>
      </c>
      <c r="U34">
        <v>74.900000000000006</v>
      </c>
      <c r="V34">
        <v>85.9</v>
      </c>
      <c r="W34">
        <v>105.5</v>
      </c>
      <c r="X34" s="38">
        <v>111.1</v>
      </c>
      <c r="Y34" s="38">
        <v>108.5</v>
      </c>
      <c r="Z34" s="171">
        <v>114</v>
      </c>
      <c r="AF34" s="1"/>
      <c r="AG34" s="1"/>
      <c r="AH34" s="1"/>
    </row>
    <row r="35" spans="1:34">
      <c r="A35" s="6" t="s">
        <v>310</v>
      </c>
      <c r="F35" s="23"/>
      <c r="G35" s="23"/>
      <c r="H35" s="23"/>
      <c r="I35" s="23"/>
      <c r="J35" s="23"/>
      <c r="K35" s="25"/>
      <c r="L35" s="73">
        <v>20</v>
      </c>
      <c r="M35" s="73">
        <v>81.099999999999994</v>
      </c>
      <c r="N35" s="73">
        <v>97.587999999999994</v>
      </c>
      <c r="O35" s="73">
        <v>99.504000000000005</v>
      </c>
      <c r="P35" s="73">
        <v>103.97199999999999</v>
      </c>
      <c r="Q35" s="73">
        <v>102.631</v>
      </c>
      <c r="R35" s="73">
        <v>106.30800000000001</v>
      </c>
      <c r="S35" s="73">
        <v>113.08799999999999</v>
      </c>
      <c r="T35" s="73">
        <v>111.4</v>
      </c>
      <c r="U35">
        <v>116.2</v>
      </c>
      <c r="V35">
        <v>113.5</v>
      </c>
      <c r="W35">
        <v>123.1</v>
      </c>
      <c r="X35" s="38">
        <v>107.2</v>
      </c>
      <c r="Y35" s="38">
        <v>121.4</v>
      </c>
      <c r="Z35" s="171">
        <v>127.9</v>
      </c>
      <c r="AF35" s="1"/>
      <c r="AG35" s="1"/>
      <c r="AH35" s="1"/>
    </row>
    <row r="36" spans="1:34">
      <c r="A36" s="6" t="s">
        <v>311</v>
      </c>
      <c r="F36" s="23"/>
      <c r="G36" s="23"/>
      <c r="H36" s="23"/>
      <c r="I36" s="23"/>
      <c r="J36" s="23"/>
      <c r="K36" s="25"/>
      <c r="L36" s="73">
        <v>83.2</v>
      </c>
      <c r="M36" s="73">
        <v>268.7</v>
      </c>
      <c r="N36" s="73">
        <v>307.91199999999998</v>
      </c>
      <c r="O36" s="73">
        <v>334.43599999999998</v>
      </c>
      <c r="P36" s="73">
        <v>323.08</v>
      </c>
      <c r="Q36" s="73">
        <v>316.83219999999989</v>
      </c>
      <c r="R36" s="73">
        <v>327.07</v>
      </c>
      <c r="S36" s="73">
        <v>342.70400000000001</v>
      </c>
      <c r="T36" s="73">
        <v>406.1</v>
      </c>
      <c r="U36">
        <v>420.1</v>
      </c>
      <c r="V36">
        <v>420.4</v>
      </c>
      <c r="W36">
        <v>434.5</v>
      </c>
      <c r="X36" s="38">
        <v>385.9</v>
      </c>
      <c r="Y36" s="38">
        <v>354.6</v>
      </c>
      <c r="Z36" s="171">
        <v>354.1</v>
      </c>
      <c r="AF36" s="1"/>
      <c r="AG36" s="1"/>
      <c r="AH36" s="1"/>
    </row>
    <row r="37" spans="1:34" ht="21.75" customHeight="1">
      <c r="A37" s="6" t="s">
        <v>388</v>
      </c>
      <c r="B37" s="22"/>
      <c r="C37" s="22"/>
      <c r="D37" s="22"/>
      <c r="E37" s="22"/>
      <c r="F37" s="23"/>
      <c r="G37" s="23"/>
      <c r="H37" s="23"/>
      <c r="I37" s="23"/>
      <c r="J37" s="23"/>
      <c r="K37" s="25"/>
      <c r="L37" s="25"/>
      <c r="M37" s="73"/>
      <c r="N37" s="73"/>
      <c r="O37" s="73">
        <v>336</v>
      </c>
      <c r="P37" s="73">
        <v>390</v>
      </c>
      <c r="Q37" s="73">
        <v>390.71300000000002</v>
      </c>
      <c r="R37" s="73">
        <v>401.14400000000001</v>
      </c>
      <c r="S37" s="73">
        <v>380.86399999999998</v>
      </c>
      <c r="T37" s="73">
        <v>383.8</v>
      </c>
      <c r="U37">
        <v>402.4</v>
      </c>
      <c r="V37">
        <v>386.5</v>
      </c>
      <c r="W37">
        <v>360.6</v>
      </c>
      <c r="X37" s="38">
        <v>388.2</v>
      </c>
      <c r="Y37" s="38">
        <v>370.5</v>
      </c>
      <c r="Z37" s="171">
        <v>393.4</v>
      </c>
      <c r="AF37" s="1"/>
      <c r="AG37" s="1"/>
      <c r="AH37" s="1"/>
    </row>
    <row r="38" spans="1:34" ht="21.75" customHeight="1">
      <c r="A38" s="6" t="s">
        <v>443</v>
      </c>
      <c r="B38" s="1"/>
      <c r="C38" s="1"/>
      <c r="D38" s="1"/>
      <c r="E38" s="1"/>
      <c r="F38" s="28"/>
      <c r="G38" s="28"/>
      <c r="H38" s="6"/>
      <c r="I38" s="6"/>
      <c r="J38" s="28"/>
      <c r="K38" s="45"/>
      <c r="L38" s="25"/>
      <c r="M38" s="73"/>
      <c r="N38" s="73"/>
      <c r="O38" s="73"/>
      <c r="P38" s="73">
        <v>56.496000000000002</v>
      </c>
      <c r="Q38" s="73">
        <v>73.069999999999993</v>
      </c>
      <c r="R38" s="73">
        <v>86.141999999999996</v>
      </c>
      <c r="S38" s="73">
        <v>92.47</v>
      </c>
      <c r="T38" s="73">
        <v>102.8</v>
      </c>
      <c r="U38">
        <v>112.9</v>
      </c>
      <c r="V38">
        <v>104.5</v>
      </c>
      <c r="W38" s="123">
        <v>96</v>
      </c>
      <c r="X38" s="38">
        <v>95.8</v>
      </c>
      <c r="Y38" s="38">
        <v>86.3</v>
      </c>
      <c r="Z38" s="171">
        <v>88.6</v>
      </c>
      <c r="AF38" s="1"/>
      <c r="AG38" s="1"/>
      <c r="AH38" s="1"/>
    </row>
    <row r="39" spans="1:34" ht="21.75" customHeight="1">
      <c r="A39" s="6" t="s">
        <v>439</v>
      </c>
      <c r="B39" s="22"/>
      <c r="C39" s="22"/>
      <c r="D39" s="22"/>
      <c r="E39" s="22"/>
      <c r="F39" s="22"/>
      <c r="G39" s="22"/>
      <c r="H39" s="22"/>
      <c r="I39" s="22"/>
      <c r="J39" s="42"/>
      <c r="K39" s="25"/>
      <c r="L39" s="25"/>
      <c r="M39" s="73"/>
      <c r="N39" s="73"/>
      <c r="O39" s="73"/>
      <c r="P39" s="73"/>
      <c r="Q39" s="73">
        <v>12.394</v>
      </c>
      <c r="R39" s="73">
        <v>43.262</v>
      </c>
      <c r="S39" s="73">
        <v>42.646000000000001</v>
      </c>
      <c r="T39" s="73">
        <v>47.3</v>
      </c>
      <c r="U39">
        <v>51.5</v>
      </c>
      <c r="V39">
        <v>53.2</v>
      </c>
      <c r="W39">
        <v>56.9</v>
      </c>
      <c r="X39" s="38">
        <v>58</v>
      </c>
      <c r="Y39" s="38">
        <v>59.8</v>
      </c>
      <c r="Z39" s="171">
        <v>57.2</v>
      </c>
      <c r="AF39" s="1"/>
      <c r="AG39" s="1"/>
      <c r="AH39" s="1"/>
    </row>
    <row r="40" spans="1:34" ht="21" customHeight="1">
      <c r="A40" s="6" t="s">
        <v>440</v>
      </c>
      <c r="B40" s="22"/>
      <c r="C40" s="22"/>
      <c r="D40" s="22"/>
      <c r="E40" s="22"/>
      <c r="F40" s="22"/>
      <c r="G40" s="22"/>
      <c r="H40" s="22"/>
      <c r="I40" s="22"/>
      <c r="J40" s="42"/>
      <c r="K40" s="25"/>
      <c r="L40" s="25"/>
      <c r="M40" s="73"/>
      <c r="N40" s="73"/>
      <c r="O40" s="73"/>
      <c r="P40" s="73"/>
      <c r="Q40" s="73">
        <v>11.17</v>
      </c>
      <c r="R40" s="73">
        <v>126.08799999999999</v>
      </c>
      <c r="S40" s="73">
        <v>141.07599999999999</v>
      </c>
      <c r="T40" s="73">
        <v>164.7</v>
      </c>
      <c r="U40">
        <v>186.3</v>
      </c>
      <c r="V40">
        <v>215.4</v>
      </c>
      <c r="W40">
        <v>238.7</v>
      </c>
      <c r="X40" s="38">
        <v>249.8</v>
      </c>
      <c r="Y40" s="38">
        <v>260.10000000000002</v>
      </c>
      <c r="Z40" s="171">
        <v>251.8</v>
      </c>
      <c r="AF40" s="1"/>
      <c r="AH40" s="1"/>
    </row>
    <row r="41" spans="1:34">
      <c r="A41" s="6" t="s">
        <v>438</v>
      </c>
      <c r="B41" s="22"/>
      <c r="C41" s="22"/>
      <c r="D41" s="22"/>
      <c r="E41" s="22"/>
      <c r="F41" s="22"/>
      <c r="G41" s="22"/>
      <c r="H41" s="22"/>
      <c r="I41" s="22"/>
      <c r="J41" s="42"/>
      <c r="K41" s="25"/>
      <c r="L41" s="25"/>
      <c r="M41" s="73"/>
      <c r="N41" s="73"/>
      <c r="O41" s="73"/>
      <c r="P41" s="73"/>
      <c r="Q41" s="73">
        <v>11.12</v>
      </c>
      <c r="R41" s="73">
        <v>90.992000000000004</v>
      </c>
      <c r="S41" s="73">
        <v>92.995999999999995</v>
      </c>
      <c r="T41" s="73">
        <v>101.9</v>
      </c>
      <c r="U41">
        <v>109</v>
      </c>
      <c r="V41">
        <v>111.5</v>
      </c>
      <c r="W41">
        <v>88.7</v>
      </c>
      <c r="X41" s="38">
        <v>100.4</v>
      </c>
      <c r="Y41" s="38">
        <v>98.3</v>
      </c>
      <c r="Z41" s="171">
        <v>104.3</v>
      </c>
      <c r="AF41" s="1"/>
      <c r="AG41" s="1"/>
      <c r="AH41" s="1"/>
    </row>
    <row r="42" spans="1:34" ht="21" customHeight="1">
      <c r="A42" s="6" t="s">
        <v>434</v>
      </c>
      <c r="B42" s="23"/>
      <c r="C42" s="23"/>
      <c r="D42" s="23"/>
      <c r="E42" s="23"/>
      <c r="F42" s="23"/>
      <c r="G42" s="23"/>
      <c r="H42" s="23"/>
      <c r="I42" s="124"/>
      <c r="J42" s="23"/>
      <c r="K42" s="25"/>
      <c r="L42" s="25"/>
      <c r="M42" s="73"/>
      <c r="N42" s="73"/>
      <c r="O42" s="73"/>
      <c r="P42" s="73"/>
      <c r="Q42" s="73"/>
      <c r="R42" s="73"/>
      <c r="S42" s="73">
        <v>3.7879999999999998</v>
      </c>
      <c r="T42" s="73">
        <v>18.100000000000001</v>
      </c>
      <c r="U42">
        <v>15.5</v>
      </c>
      <c r="V42">
        <v>15.3</v>
      </c>
      <c r="W42">
        <v>15.5</v>
      </c>
      <c r="X42" s="38">
        <v>15.1</v>
      </c>
      <c r="Y42" s="38">
        <v>17.5</v>
      </c>
      <c r="Z42" s="171">
        <v>18</v>
      </c>
      <c r="AF42" s="1"/>
      <c r="AG42" s="1"/>
      <c r="AH42" s="1"/>
    </row>
    <row r="43" spans="1:34" ht="21" customHeight="1">
      <c r="A43" s="6" t="s">
        <v>532</v>
      </c>
      <c r="B43" s="23"/>
      <c r="C43" s="23"/>
      <c r="D43" s="23"/>
      <c r="E43" s="23"/>
      <c r="F43" s="23"/>
      <c r="G43" s="23"/>
      <c r="H43" s="23"/>
      <c r="I43" s="124"/>
      <c r="J43" s="23"/>
      <c r="K43" s="25"/>
      <c r="L43" s="146"/>
      <c r="M43" s="73"/>
      <c r="N43" s="73"/>
      <c r="O43" s="73"/>
      <c r="P43" s="73"/>
      <c r="Q43" s="73"/>
      <c r="R43" s="73"/>
      <c r="S43" s="73"/>
      <c r="T43" s="73"/>
      <c r="V43">
        <v>128.30000000000001</v>
      </c>
      <c r="W43">
        <v>274.8</v>
      </c>
      <c r="X43" s="38">
        <v>338.9</v>
      </c>
      <c r="Y43" s="38">
        <v>367</v>
      </c>
      <c r="Z43" s="171">
        <v>364.5</v>
      </c>
      <c r="AF43" s="1"/>
      <c r="AG43" s="1"/>
      <c r="AH43" s="1"/>
    </row>
    <row r="44" spans="1:34">
      <c r="A44" s="6" t="s">
        <v>533</v>
      </c>
      <c r="B44" s="23"/>
      <c r="C44" s="23"/>
      <c r="D44" s="23"/>
      <c r="E44" s="23"/>
      <c r="F44" s="23"/>
      <c r="G44" s="23"/>
      <c r="H44" s="23"/>
      <c r="I44" s="124"/>
      <c r="J44" s="23"/>
      <c r="K44" s="25"/>
      <c r="L44" s="146"/>
      <c r="M44" s="73"/>
      <c r="N44" s="73"/>
      <c r="O44" s="73"/>
      <c r="P44" s="73"/>
      <c r="Q44" s="73"/>
      <c r="R44" s="73"/>
      <c r="S44" s="73"/>
      <c r="T44" s="73"/>
      <c r="V44">
        <v>213.8</v>
      </c>
      <c r="W44">
        <v>346.3</v>
      </c>
      <c r="X44" s="38">
        <v>356.3</v>
      </c>
      <c r="Y44" s="38">
        <v>360.4</v>
      </c>
      <c r="Z44" s="171">
        <v>328.4</v>
      </c>
      <c r="AC44" s="38"/>
      <c r="AF44" s="1"/>
      <c r="AG44" s="1"/>
      <c r="AH44" s="1"/>
    </row>
    <row r="45" spans="1:34">
      <c r="A45" s="6" t="s">
        <v>534</v>
      </c>
      <c r="B45" s="23"/>
      <c r="C45" s="23"/>
      <c r="D45" s="23"/>
      <c r="E45" s="23"/>
      <c r="F45" s="23"/>
      <c r="G45" s="23"/>
      <c r="H45" s="23"/>
      <c r="I45" s="124"/>
      <c r="J45" s="23"/>
      <c r="K45" s="25"/>
      <c r="L45" s="146"/>
      <c r="M45" s="73"/>
      <c r="N45" s="73"/>
      <c r="O45" s="73"/>
      <c r="P45" s="73"/>
      <c r="Q45" s="73"/>
      <c r="R45" s="73"/>
      <c r="S45" s="73"/>
      <c r="T45" s="73"/>
      <c r="V45">
        <v>59.3</v>
      </c>
      <c r="W45">
        <v>98.2</v>
      </c>
      <c r="X45" s="38">
        <v>115.1</v>
      </c>
      <c r="Y45" s="38">
        <v>123.9</v>
      </c>
      <c r="Z45" s="171">
        <v>112.4</v>
      </c>
      <c r="AF45" s="1"/>
      <c r="AG45" s="1"/>
      <c r="AH45" s="1"/>
    </row>
    <row r="46" spans="1:34">
      <c r="A46" s="6" t="s">
        <v>538</v>
      </c>
      <c r="B46" s="23"/>
      <c r="C46" s="23"/>
      <c r="D46" s="23"/>
      <c r="E46" s="23"/>
      <c r="F46" s="23"/>
      <c r="G46" s="23"/>
      <c r="H46" s="23"/>
      <c r="I46" s="124"/>
      <c r="J46" s="23"/>
      <c r="K46" s="25"/>
      <c r="L46" s="146"/>
      <c r="M46" s="73"/>
      <c r="N46" s="73"/>
      <c r="O46" s="73"/>
      <c r="P46" s="73"/>
      <c r="Q46" s="73"/>
      <c r="R46" s="73"/>
      <c r="S46" s="73"/>
      <c r="T46" s="73"/>
      <c r="V46">
        <v>86.4</v>
      </c>
      <c r="W46">
        <v>141.6</v>
      </c>
      <c r="X46" s="38">
        <v>157</v>
      </c>
      <c r="Y46" s="38">
        <v>154.19999999999999</v>
      </c>
      <c r="Z46" s="171">
        <v>139.19999999999999</v>
      </c>
      <c r="AF46" s="1"/>
      <c r="AG46" s="1"/>
      <c r="AH46" s="1"/>
    </row>
    <row r="47" spans="1:34">
      <c r="A47" s="6" t="s">
        <v>535</v>
      </c>
      <c r="B47" s="23"/>
      <c r="C47" s="23"/>
      <c r="D47" s="23"/>
      <c r="E47" s="23"/>
      <c r="F47" s="23"/>
      <c r="G47" s="23"/>
      <c r="H47" s="23"/>
      <c r="I47" s="124"/>
      <c r="J47" s="23"/>
      <c r="K47" s="25"/>
      <c r="L47" s="146"/>
      <c r="M47" s="73"/>
      <c r="N47" s="73"/>
      <c r="O47" s="73"/>
      <c r="P47" s="73"/>
      <c r="Q47" s="73"/>
      <c r="R47" s="73"/>
      <c r="S47" s="73"/>
      <c r="T47" s="73"/>
      <c r="V47">
        <v>13.2</v>
      </c>
      <c r="W47">
        <v>22.2</v>
      </c>
      <c r="X47" s="38">
        <v>31.6</v>
      </c>
      <c r="Y47" s="38">
        <v>41.1</v>
      </c>
      <c r="Z47" s="171">
        <v>46.5</v>
      </c>
      <c r="AF47" s="1"/>
      <c r="AG47" s="1"/>
      <c r="AH47" s="1"/>
    </row>
    <row r="48" spans="1:34">
      <c r="A48" s="6" t="s">
        <v>536</v>
      </c>
      <c r="B48" s="23"/>
      <c r="C48" s="23"/>
      <c r="D48" s="23"/>
      <c r="E48" s="23"/>
      <c r="F48" s="23"/>
      <c r="G48" s="23"/>
      <c r="H48" s="23"/>
      <c r="I48" s="124"/>
      <c r="J48" s="23"/>
      <c r="K48" s="25"/>
      <c r="L48" s="146"/>
      <c r="M48" s="73"/>
      <c r="N48" s="73"/>
      <c r="O48" s="73"/>
      <c r="P48" s="73"/>
      <c r="Q48" s="73"/>
      <c r="R48" s="73"/>
      <c r="S48" s="73"/>
      <c r="T48" s="73"/>
      <c r="V48">
        <v>39.700000000000003</v>
      </c>
      <c r="W48">
        <v>67.5</v>
      </c>
      <c r="X48" s="38">
        <v>69.8</v>
      </c>
      <c r="Y48" s="38">
        <v>71.2</v>
      </c>
      <c r="Z48" s="171">
        <v>70.7</v>
      </c>
      <c r="AF48" s="1"/>
      <c r="AG48" s="1"/>
      <c r="AH48" s="1"/>
    </row>
    <row r="49" spans="1:34">
      <c r="A49" s="6" t="s">
        <v>537</v>
      </c>
      <c r="B49" s="23"/>
      <c r="C49" s="23"/>
      <c r="D49" s="23"/>
      <c r="E49" s="23"/>
      <c r="F49" s="23"/>
      <c r="G49" s="23"/>
      <c r="H49" s="23"/>
      <c r="I49" s="124"/>
      <c r="J49" s="23"/>
      <c r="K49" s="25"/>
      <c r="L49" s="146"/>
      <c r="M49" s="73"/>
      <c r="N49" s="73"/>
      <c r="O49" s="73"/>
      <c r="P49" s="73"/>
      <c r="Q49" s="73"/>
      <c r="R49" s="73"/>
      <c r="S49" s="73"/>
      <c r="T49" s="73"/>
      <c r="V49">
        <v>300.60000000000002</v>
      </c>
      <c r="W49">
        <v>436.2</v>
      </c>
      <c r="X49" s="38">
        <v>437</v>
      </c>
      <c r="Y49" s="38">
        <v>443.8</v>
      </c>
      <c r="Z49" s="171">
        <v>420.2</v>
      </c>
      <c r="AF49" s="1"/>
      <c r="AG49" s="1"/>
      <c r="AH49" s="1"/>
    </row>
    <row r="50" spans="1:34" ht="21" customHeight="1">
      <c r="A50" s="6" t="s">
        <v>549</v>
      </c>
      <c r="B50" s="23"/>
      <c r="C50" s="23"/>
      <c r="D50" s="23"/>
      <c r="E50" s="23"/>
      <c r="F50" s="23"/>
      <c r="G50" s="23"/>
      <c r="H50" s="23"/>
      <c r="I50" s="124"/>
      <c r="J50" s="23"/>
      <c r="K50" s="25"/>
      <c r="L50" s="146"/>
      <c r="M50" s="73"/>
      <c r="N50" s="73"/>
      <c r="O50" s="73"/>
      <c r="P50" s="73"/>
      <c r="Q50" s="73"/>
      <c r="R50" s="73"/>
      <c r="S50" s="73"/>
      <c r="T50" s="73"/>
      <c r="W50">
        <v>58.4</v>
      </c>
      <c r="X50" s="38">
        <v>284.39999999999998</v>
      </c>
      <c r="Y50" s="38">
        <v>323.7</v>
      </c>
      <c r="Z50" s="171">
        <v>292.7</v>
      </c>
      <c r="AF50" s="1"/>
      <c r="AG50" s="1"/>
    </row>
    <row r="51" spans="1:34" ht="21" customHeight="1">
      <c r="A51" s="169" t="s">
        <v>629</v>
      </c>
      <c r="B51" s="176"/>
      <c r="C51" s="176"/>
      <c r="D51" s="176"/>
      <c r="E51" s="176"/>
      <c r="F51" s="176"/>
      <c r="G51" s="176"/>
      <c r="H51" s="176"/>
      <c r="I51" s="177"/>
      <c r="J51" s="176"/>
      <c r="K51" s="178"/>
      <c r="L51" s="179"/>
      <c r="M51" s="180"/>
      <c r="N51" s="180"/>
      <c r="O51" s="180"/>
      <c r="P51" s="180"/>
      <c r="Q51" s="180"/>
      <c r="R51" s="180"/>
      <c r="S51" s="180"/>
      <c r="T51" s="180"/>
      <c r="U51" s="169"/>
      <c r="V51" s="169"/>
      <c r="W51" s="169"/>
      <c r="X51" s="170"/>
      <c r="Y51" s="170"/>
      <c r="Z51" s="169">
        <v>43.5</v>
      </c>
    </row>
    <row r="52" spans="1:34">
      <c r="A52" s="47" t="s">
        <v>318</v>
      </c>
      <c r="F52" s="47"/>
      <c r="G52" s="47"/>
      <c r="H52" s="47"/>
      <c r="I52" s="47"/>
      <c r="J52" s="47"/>
      <c r="K52" s="47"/>
      <c r="L52" s="47"/>
      <c r="M52" s="47"/>
      <c r="N52" s="47"/>
      <c r="O52" s="48"/>
      <c r="P52" s="48"/>
    </row>
    <row r="53" spans="1:34">
      <c r="A53" s="47" t="s">
        <v>382</v>
      </c>
      <c r="F53" s="47"/>
      <c r="G53" s="47"/>
      <c r="H53" s="47"/>
      <c r="I53" s="47"/>
      <c r="J53" s="47"/>
      <c r="K53" s="47"/>
      <c r="L53" s="47"/>
      <c r="M53" s="47"/>
      <c r="N53" s="47"/>
      <c r="O53" s="48"/>
      <c r="P53" s="48"/>
    </row>
    <row r="54" spans="1:34">
      <c r="A54" s="47" t="s">
        <v>387</v>
      </c>
      <c r="B54" s="47"/>
      <c r="C54" s="47"/>
      <c r="D54" s="47"/>
      <c r="E54" s="47"/>
      <c r="F54" s="47"/>
      <c r="G54" s="47"/>
      <c r="H54" s="47"/>
      <c r="I54" s="47"/>
      <c r="J54" s="47"/>
      <c r="K54" s="47"/>
      <c r="L54" s="47"/>
      <c r="M54" s="47"/>
      <c r="N54" s="47"/>
      <c r="O54" s="48"/>
      <c r="P54" s="48"/>
    </row>
    <row r="55" spans="1:34">
      <c r="A55" s="47" t="s">
        <v>585</v>
      </c>
      <c r="B55" s="47"/>
      <c r="C55" s="47"/>
      <c r="D55" s="47"/>
      <c r="E55" s="47"/>
      <c r="F55" s="47"/>
      <c r="G55" s="47"/>
      <c r="H55" s="47"/>
      <c r="I55" s="47"/>
      <c r="J55" s="47"/>
      <c r="K55" s="47"/>
      <c r="L55" s="47"/>
      <c r="M55" s="47"/>
      <c r="N55" s="47"/>
      <c r="O55" s="48"/>
      <c r="P55" s="48"/>
    </row>
    <row r="56" spans="1:34">
      <c r="A56" s="47"/>
      <c r="B56" s="47"/>
      <c r="C56" s="47"/>
      <c r="D56" s="47"/>
      <c r="E56" s="47"/>
      <c r="F56" s="47"/>
      <c r="G56" s="47"/>
      <c r="H56" s="47"/>
      <c r="I56" s="47"/>
      <c r="J56" s="47"/>
      <c r="K56" s="47"/>
      <c r="L56" s="47"/>
      <c r="M56" s="47"/>
      <c r="N56" s="47"/>
      <c r="O56" s="48"/>
      <c r="P56" s="48"/>
    </row>
    <row r="57" spans="1:34">
      <c r="A57" s="47"/>
      <c r="B57" s="47"/>
      <c r="C57" s="47"/>
      <c r="D57" s="47"/>
      <c r="E57" s="47"/>
      <c r="F57" s="47"/>
      <c r="G57" s="47"/>
      <c r="H57" s="47"/>
      <c r="I57" s="47"/>
      <c r="J57" s="47"/>
      <c r="K57" s="47"/>
      <c r="L57" s="47"/>
      <c r="M57" s="47"/>
      <c r="N57" s="47"/>
      <c r="O57" s="48"/>
      <c r="P57" s="48"/>
    </row>
    <row r="58" spans="1:34">
      <c r="A58" s="47"/>
      <c r="B58" s="47"/>
      <c r="C58" s="47"/>
      <c r="D58" s="47"/>
      <c r="E58" s="47"/>
      <c r="F58" s="47"/>
      <c r="G58" s="47"/>
      <c r="H58" s="47"/>
      <c r="I58" s="47"/>
      <c r="J58" s="47"/>
      <c r="K58" s="47"/>
      <c r="L58" s="47"/>
      <c r="M58" s="47"/>
      <c r="N58" s="47"/>
      <c r="O58" s="48"/>
      <c r="P58" s="48"/>
    </row>
    <row r="59" spans="1:34">
      <c r="A59" s="47"/>
      <c r="B59" s="47"/>
      <c r="C59" s="47"/>
      <c r="D59" s="47"/>
      <c r="E59" s="47"/>
      <c r="F59" s="47"/>
      <c r="G59" s="47"/>
      <c r="H59" s="47"/>
      <c r="I59" s="47"/>
      <c r="J59" s="47"/>
      <c r="K59" s="47"/>
      <c r="L59" s="47"/>
      <c r="M59" s="47"/>
      <c r="N59" s="47"/>
      <c r="O59" s="48"/>
      <c r="P59" s="48"/>
    </row>
    <row r="60" spans="1:34">
      <c r="A60" s="47"/>
      <c r="B60" s="47"/>
      <c r="C60" s="47"/>
      <c r="D60" s="47"/>
      <c r="E60" s="47"/>
      <c r="F60" s="1"/>
      <c r="G60" s="1"/>
      <c r="H60" s="1"/>
      <c r="I60" s="1"/>
      <c r="J60" s="1"/>
      <c r="K60" s="1"/>
      <c r="L60" s="1"/>
      <c r="M60" s="1"/>
      <c r="N60" s="1"/>
      <c r="O60" s="39"/>
      <c r="P60" s="39"/>
    </row>
    <row r="61" spans="1:34">
      <c r="A61" s="47"/>
      <c r="B61" s="47"/>
      <c r="C61" s="47"/>
      <c r="D61" s="47"/>
      <c r="E61" s="47"/>
    </row>
  </sheetData>
  <pageMargins left="0.74803149606299213" right="0.74803149606299213" top="0.59055118110236227" bottom="0.59055118110236227" header="0.51181102362204722" footer="0.51181102362204722"/>
  <pageSetup paperSize="9" scale="55" orientation="portrait" r:id="rId1"/>
  <headerFooter alignWithMargins="0">
    <oddHeader>&amp;R&amp;"Arial,Bold"&amp;14RAIL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Z60"/>
  <sheetViews>
    <sheetView zoomScale="75" zoomScaleNormal="75" workbookViewId="0"/>
  </sheetViews>
  <sheetFormatPr defaultRowHeight="15"/>
  <cols>
    <col min="1" max="1" width="2.88671875" style="38" customWidth="1"/>
    <col min="2" max="2" width="1.44140625" customWidth="1"/>
    <col min="4" max="4" width="15.77734375" customWidth="1"/>
    <col min="5" max="6" width="9.44140625" hidden="1" customWidth="1"/>
    <col min="7" max="15" width="8.33203125" hidden="1" customWidth="1"/>
    <col min="16" max="17" width="8.33203125" customWidth="1"/>
  </cols>
  <sheetData>
    <row r="1" spans="1:26" s="83" customFormat="1" ht="18.75">
      <c r="A1" s="113" t="s">
        <v>356</v>
      </c>
      <c r="B1" s="46"/>
      <c r="C1" s="46"/>
      <c r="D1" s="6" t="s">
        <v>449</v>
      </c>
      <c r="E1" s="46"/>
      <c r="F1" s="46"/>
    </row>
    <row r="2" spans="1:26" ht="9" customHeight="1">
      <c r="A2" s="72"/>
      <c r="B2" s="19"/>
      <c r="C2" s="19"/>
      <c r="D2" s="19"/>
      <c r="E2" s="19"/>
      <c r="F2" s="19"/>
      <c r="G2" s="19"/>
      <c r="H2" s="19"/>
      <c r="I2" s="19"/>
      <c r="J2" s="19"/>
      <c r="K2" s="19"/>
      <c r="L2" s="19"/>
      <c r="M2" s="19"/>
      <c r="N2" s="19"/>
      <c r="O2" s="19"/>
      <c r="P2" s="19"/>
      <c r="Q2" s="19"/>
    </row>
    <row r="3" spans="1:26" s="20" customFormat="1" ht="15.75">
      <c r="A3" s="114"/>
      <c r="B3" s="94"/>
      <c r="C3" s="94"/>
      <c r="D3" s="94"/>
      <c r="E3" s="94"/>
      <c r="F3" s="94"/>
      <c r="G3" s="88" t="s">
        <v>60</v>
      </c>
      <c r="H3" s="88" t="s">
        <v>77</v>
      </c>
      <c r="I3" s="88" t="s">
        <v>81</v>
      </c>
      <c r="J3" s="95" t="s">
        <v>83</v>
      </c>
      <c r="K3" s="95" t="s">
        <v>137</v>
      </c>
      <c r="L3" s="95" t="s">
        <v>226</v>
      </c>
      <c r="M3" s="95" t="s">
        <v>314</v>
      </c>
      <c r="N3" s="95" t="s">
        <v>317</v>
      </c>
      <c r="O3" s="95" t="s">
        <v>341</v>
      </c>
      <c r="P3" s="95" t="s">
        <v>359</v>
      </c>
      <c r="Q3" s="95" t="s">
        <v>385</v>
      </c>
      <c r="R3" s="95" t="s">
        <v>395</v>
      </c>
      <c r="S3" s="95" t="s">
        <v>412</v>
      </c>
      <c r="T3" s="95" t="s">
        <v>433</v>
      </c>
      <c r="U3" s="95" t="s">
        <v>455</v>
      </c>
      <c r="V3" s="95" t="s">
        <v>510</v>
      </c>
      <c r="W3" s="95" t="s">
        <v>540</v>
      </c>
      <c r="X3" s="95" t="s">
        <v>559</v>
      </c>
      <c r="Y3" s="95" t="s">
        <v>599</v>
      </c>
      <c r="Z3" s="95" t="s">
        <v>626</v>
      </c>
    </row>
    <row r="4" spans="1:26" ht="9" customHeight="1">
      <c r="A4" s="72"/>
      <c r="B4" s="19"/>
      <c r="C4" s="19"/>
      <c r="D4" s="19"/>
      <c r="E4" s="19"/>
      <c r="F4" s="19"/>
      <c r="G4" s="9"/>
      <c r="H4" s="9"/>
      <c r="I4" s="9"/>
      <c r="J4" s="9"/>
      <c r="K4" s="51"/>
      <c r="L4" s="51"/>
    </row>
    <row r="5" spans="1:26">
      <c r="A5" s="53"/>
      <c r="B5" s="46"/>
      <c r="C5" s="46"/>
      <c r="D5" s="46"/>
      <c r="E5" s="46"/>
      <c r="F5" s="46"/>
      <c r="G5" s="46"/>
      <c r="H5" s="46"/>
      <c r="I5" s="46"/>
      <c r="J5" s="46"/>
      <c r="K5" s="52"/>
      <c r="M5" s="52"/>
      <c r="N5" s="52"/>
      <c r="O5" s="52"/>
      <c r="P5" s="52"/>
      <c r="Q5" s="52"/>
      <c r="R5" s="52"/>
      <c r="Z5" s="52" t="s">
        <v>335</v>
      </c>
    </row>
    <row r="6" spans="1:26" ht="9" customHeight="1">
      <c r="A6" s="53"/>
      <c r="B6" s="46"/>
      <c r="C6" s="46"/>
      <c r="D6" s="46"/>
      <c r="E6" s="46"/>
      <c r="F6" s="46"/>
      <c r="G6" s="46"/>
      <c r="H6" s="46"/>
      <c r="I6" s="46"/>
      <c r="J6" s="46"/>
      <c r="K6" s="52"/>
      <c r="L6" s="52"/>
    </row>
    <row r="7" spans="1:26" ht="18">
      <c r="A7" s="37" t="s">
        <v>514</v>
      </c>
      <c r="B7" s="46"/>
      <c r="C7" s="46"/>
      <c r="D7" s="46"/>
      <c r="E7" s="46"/>
      <c r="F7" s="46"/>
      <c r="G7" s="59">
        <v>71.097666462462399</v>
      </c>
      <c r="H7" s="59">
        <v>69.993864042856003</v>
      </c>
      <c r="I7" s="59">
        <v>70.819416350271794</v>
      </c>
      <c r="J7" s="131">
        <v>74.099999999999994</v>
      </c>
      <c r="K7" s="131">
        <v>77.5</v>
      </c>
      <c r="L7" s="129">
        <v>83.5</v>
      </c>
      <c r="M7" s="129">
        <v>82.7</v>
      </c>
      <c r="N7" s="129" t="s">
        <v>5</v>
      </c>
      <c r="O7" s="129" t="s">
        <v>5</v>
      </c>
      <c r="P7" s="129" t="s">
        <v>5</v>
      </c>
      <c r="Q7" s="129" t="s">
        <v>5</v>
      </c>
      <c r="R7" s="129" t="s">
        <v>5</v>
      </c>
      <c r="S7" s="130" t="s">
        <v>5</v>
      </c>
      <c r="T7" s="130" t="s">
        <v>5</v>
      </c>
      <c r="U7" s="130" t="s">
        <v>5</v>
      </c>
      <c r="V7" s="134" t="s">
        <v>5</v>
      </c>
      <c r="W7" s="134" t="s">
        <v>5</v>
      </c>
      <c r="X7" s="134" t="s">
        <v>5</v>
      </c>
      <c r="Y7" s="134" t="s">
        <v>5</v>
      </c>
      <c r="Z7" s="134" t="s">
        <v>5</v>
      </c>
    </row>
    <row r="8" spans="1:26" ht="18">
      <c r="A8" s="37" t="s">
        <v>459</v>
      </c>
      <c r="B8" s="46"/>
      <c r="C8" s="46"/>
      <c r="D8" s="46"/>
      <c r="E8" s="46"/>
      <c r="F8" s="46"/>
      <c r="G8" s="75" t="s">
        <v>5</v>
      </c>
      <c r="H8" s="75" t="s">
        <v>5</v>
      </c>
      <c r="I8" s="75" t="s">
        <v>5</v>
      </c>
      <c r="J8" s="129" t="s">
        <v>5</v>
      </c>
      <c r="K8" s="129" t="s">
        <v>5</v>
      </c>
      <c r="L8" s="129" t="s">
        <v>5</v>
      </c>
      <c r="M8" s="129" t="s">
        <v>5</v>
      </c>
      <c r="N8" s="129">
        <v>82.6</v>
      </c>
      <c r="O8" s="129">
        <v>86.9</v>
      </c>
      <c r="P8" s="129">
        <v>87.4</v>
      </c>
      <c r="Q8" s="129">
        <v>83.3</v>
      </c>
      <c r="R8" s="129">
        <v>86.6</v>
      </c>
      <c r="S8" s="130">
        <v>83.9</v>
      </c>
      <c r="T8" s="141">
        <v>84.2</v>
      </c>
      <c r="U8" s="134" t="s">
        <v>5</v>
      </c>
      <c r="V8" s="134" t="s">
        <v>5</v>
      </c>
      <c r="W8" s="134" t="s">
        <v>5</v>
      </c>
      <c r="X8" s="134" t="s">
        <v>5</v>
      </c>
      <c r="Y8" s="134" t="s">
        <v>5</v>
      </c>
      <c r="Z8" s="134" t="s">
        <v>5</v>
      </c>
    </row>
    <row r="9" spans="1:26" ht="18">
      <c r="A9" s="37" t="s">
        <v>457</v>
      </c>
      <c r="B9" s="46"/>
      <c r="C9" s="46"/>
      <c r="D9" s="46"/>
      <c r="E9" s="46"/>
      <c r="F9" s="46"/>
      <c r="G9" s="75"/>
      <c r="H9" s="75"/>
      <c r="I9" s="75"/>
      <c r="J9" s="129"/>
      <c r="K9" s="134" t="s">
        <v>5</v>
      </c>
      <c r="L9" s="134" t="s">
        <v>5</v>
      </c>
      <c r="M9" s="134" t="s">
        <v>5</v>
      </c>
      <c r="N9" s="134" t="s">
        <v>5</v>
      </c>
      <c r="O9" s="134" t="s">
        <v>5</v>
      </c>
      <c r="P9" s="134" t="s">
        <v>5</v>
      </c>
      <c r="Q9" s="134" t="s">
        <v>5</v>
      </c>
      <c r="R9" s="134" t="s">
        <v>5</v>
      </c>
      <c r="S9" s="134" t="s">
        <v>5</v>
      </c>
      <c r="T9" s="134" t="s">
        <v>5</v>
      </c>
      <c r="U9" s="142">
        <v>88.611149839663796</v>
      </c>
      <c r="V9" s="134">
        <v>85.2</v>
      </c>
      <c r="W9" s="142">
        <v>83.094264300111547</v>
      </c>
      <c r="X9" s="142">
        <v>81.507829038964005</v>
      </c>
      <c r="Y9" s="142" t="s">
        <v>5</v>
      </c>
      <c r="Z9" s="142" t="s">
        <v>5</v>
      </c>
    </row>
    <row r="10" spans="1:26" ht="18">
      <c r="A10" s="128" t="s">
        <v>600</v>
      </c>
      <c r="B10" s="46"/>
      <c r="C10" s="46"/>
      <c r="D10" s="46"/>
      <c r="E10" s="46"/>
      <c r="F10" s="46"/>
      <c r="G10" s="75"/>
      <c r="H10" s="75"/>
      <c r="I10" s="75"/>
      <c r="J10" s="129"/>
      <c r="K10" s="134"/>
      <c r="L10" s="134"/>
      <c r="M10" s="134"/>
      <c r="N10" s="134"/>
      <c r="O10" s="134" t="s">
        <v>5</v>
      </c>
      <c r="P10" s="134" t="s">
        <v>5</v>
      </c>
      <c r="Q10" s="134" t="s">
        <v>5</v>
      </c>
      <c r="R10" s="134" t="s">
        <v>5</v>
      </c>
      <c r="S10" s="134" t="s">
        <v>5</v>
      </c>
      <c r="T10" s="134" t="s">
        <v>5</v>
      </c>
      <c r="U10" s="142" t="s">
        <v>5</v>
      </c>
      <c r="V10" s="134" t="s">
        <v>5</v>
      </c>
      <c r="W10" s="142" t="s">
        <v>5</v>
      </c>
      <c r="X10" s="142" t="s">
        <v>5</v>
      </c>
      <c r="Y10" s="142">
        <v>74.83443708609272</v>
      </c>
      <c r="Z10" s="142">
        <v>77.120765284627396</v>
      </c>
    </row>
    <row r="11" spans="1:26" ht="18">
      <c r="A11" s="37" t="s">
        <v>515</v>
      </c>
      <c r="B11" s="46"/>
      <c r="C11" s="46"/>
      <c r="D11" s="46"/>
      <c r="E11" s="46"/>
      <c r="F11" s="46"/>
      <c r="G11" s="59">
        <v>86.824914013161205</v>
      </c>
      <c r="H11" s="59">
        <v>82.1594996329232</v>
      </c>
      <c r="I11" s="59">
        <v>82.119612801767204</v>
      </c>
      <c r="J11" s="131">
        <v>85.5</v>
      </c>
      <c r="K11" s="131">
        <v>83.1</v>
      </c>
      <c r="L11" s="129">
        <v>85.8</v>
      </c>
      <c r="M11" s="129">
        <v>88.8</v>
      </c>
      <c r="N11" s="129">
        <v>90.6</v>
      </c>
      <c r="O11" s="129">
        <v>90.7</v>
      </c>
      <c r="P11" s="129">
        <v>90.6</v>
      </c>
      <c r="Q11" s="129">
        <v>90.1</v>
      </c>
      <c r="R11" s="129">
        <v>90.7</v>
      </c>
      <c r="S11" s="143">
        <v>93</v>
      </c>
      <c r="T11" s="141">
        <v>91.4</v>
      </c>
      <c r="U11" s="144">
        <v>90.463969780073199</v>
      </c>
      <c r="V11" s="134" t="s">
        <v>5</v>
      </c>
      <c r="W11" s="142" t="s">
        <v>5</v>
      </c>
      <c r="X11" s="142" t="s">
        <v>5</v>
      </c>
      <c r="Y11" s="142" t="s">
        <v>5</v>
      </c>
      <c r="Z11" s="142" t="s">
        <v>5</v>
      </c>
    </row>
    <row r="12" spans="1:26" ht="18">
      <c r="A12" s="37" t="s">
        <v>516</v>
      </c>
      <c r="B12" s="46"/>
      <c r="C12" s="46"/>
      <c r="D12" s="46"/>
      <c r="E12" s="46"/>
      <c r="F12" s="46"/>
      <c r="G12" s="59"/>
      <c r="H12" s="59"/>
      <c r="I12" s="59"/>
      <c r="J12" s="131"/>
      <c r="K12" s="131"/>
      <c r="L12" s="129" t="s">
        <v>5</v>
      </c>
      <c r="M12" s="129" t="s">
        <v>5</v>
      </c>
      <c r="N12" s="129" t="s">
        <v>5</v>
      </c>
      <c r="O12" s="129" t="s">
        <v>5</v>
      </c>
      <c r="P12" s="129" t="s">
        <v>5</v>
      </c>
      <c r="Q12" s="129" t="s">
        <v>5</v>
      </c>
      <c r="R12" s="129" t="s">
        <v>5</v>
      </c>
      <c r="S12" s="143" t="s">
        <v>5</v>
      </c>
      <c r="T12" s="141" t="s">
        <v>5</v>
      </c>
      <c r="U12" s="144" t="s">
        <v>5</v>
      </c>
      <c r="V12" s="134">
        <v>90.6</v>
      </c>
      <c r="W12" s="142">
        <v>90.334996397960325</v>
      </c>
      <c r="X12" s="142">
        <v>89.480766290796183</v>
      </c>
      <c r="Y12" s="142">
        <v>87.372149702845846</v>
      </c>
      <c r="Z12" s="142">
        <v>88.362397797907349</v>
      </c>
    </row>
    <row r="13" spans="1:26" ht="18">
      <c r="A13" s="37" t="s">
        <v>517</v>
      </c>
      <c r="B13" s="46"/>
      <c r="C13" s="46"/>
      <c r="D13" s="46"/>
      <c r="E13" s="46"/>
      <c r="F13" s="46"/>
      <c r="G13" s="59">
        <v>54.626734801904099</v>
      </c>
      <c r="H13" s="59">
        <v>62.487045172981702</v>
      </c>
      <c r="I13" s="59">
        <v>61.704373948972901</v>
      </c>
      <c r="J13" s="131">
        <v>72.2</v>
      </c>
      <c r="K13" s="131">
        <v>77.8</v>
      </c>
      <c r="L13" s="129">
        <v>80.900000000000006</v>
      </c>
      <c r="M13" s="129">
        <v>83.9</v>
      </c>
      <c r="N13" s="129" t="s">
        <v>5</v>
      </c>
      <c r="O13" s="129" t="s">
        <v>5</v>
      </c>
      <c r="P13" s="129" t="s">
        <v>5</v>
      </c>
      <c r="Q13" s="129" t="s">
        <v>5</v>
      </c>
      <c r="R13" s="129" t="s">
        <v>5</v>
      </c>
      <c r="S13" s="130" t="s">
        <v>5</v>
      </c>
      <c r="T13" s="130" t="s">
        <v>5</v>
      </c>
      <c r="U13" s="130" t="s">
        <v>5</v>
      </c>
      <c r="V13" s="134" t="s">
        <v>5</v>
      </c>
      <c r="W13" s="142" t="s">
        <v>5</v>
      </c>
      <c r="X13" s="142" t="s">
        <v>5</v>
      </c>
      <c r="Y13" s="142" t="s">
        <v>5</v>
      </c>
      <c r="Z13" s="142" t="s">
        <v>5</v>
      </c>
    </row>
    <row r="14" spans="1:26" ht="18">
      <c r="A14" s="37" t="s">
        <v>333</v>
      </c>
      <c r="B14" s="46"/>
      <c r="C14" s="46"/>
      <c r="D14" s="46"/>
      <c r="E14" s="46"/>
      <c r="F14" s="46"/>
      <c r="G14" s="75" t="s">
        <v>5</v>
      </c>
      <c r="H14" s="75" t="s">
        <v>5</v>
      </c>
      <c r="I14" s="75" t="s">
        <v>5</v>
      </c>
      <c r="J14" s="129" t="s">
        <v>5</v>
      </c>
      <c r="K14" s="129" t="s">
        <v>5</v>
      </c>
      <c r="L14" s="129" t="s">
        <v>5</v>
      </c>
      <c r="M14" s="129" t="s">
        <v>5</v>
      </c>
      <c r="N14" s="129">
        <v>87</v>
      </c>
      <c r="O14" s="129">
        <v>90.1</v>
      </c>
      <c r="P14" s="129">
        <v>90.1</v>
      </c>
      <c r="Q14" s="129">
        <v>87.9</v>
      </c>
      <c r="R14" s="129">
        <v>89.6</v>
      </c>
      <c r="S14" s="130">
        <v>86.8</v>
      </c>
      <c r="T14" s="141">
        <v>86.7</v>
      </c>
      <c r="U14" s="144">
        <v>88.813137644404165</v>
      </c>
      <c r="V14" s="134">
        <v>89.5</v>
      </c>
      <c r="W14" s="142">
        <v>89.689874519054158</v>
      </c>
      <c r="X14" s="142">
        <v>87.686102087483931</v>
      </c>
      <c r="Y14" s="142">
        <v>84.416808533148668</v>
      </c>
      <c r="Z14" s="142">
        <v>82.841939097667776</v>
      </c>
    </row>
    <row r="15" spans="1:26" ht="18">
      <c r="A15" s="37" t="s">
        <v>518</v>
      </c>
      <c r="B15" s="46"/>
      <c r="C15" s="46"/>
      <c r="D15" s="46"/>
      <c r="E15" s="46"/>
      <c r="F15" s="46"/>
      <c r="G15" s="59">
        <v>62.810258578554297</v>
      </c>
      <c r="H15" s="59">
        <v>68.686701408407899</v>
      </c>
      <c r="I15" s="59">
        <v>73.500292021880199</v>
      </c>
      <c r="J15" s="131">
        <v>74.8</v>
      </c>
      <c r="K15" s="131">
        <v>72.099999999999994</v>
      </c>
      <c r="L15" s="129">
        <v>83.5</v>
      </c>
      <c r="M15" s="129">
        <v>86</v>
      </c>
      <c r="N15" s="129">
        <v>86.2</v>
      </c>
      <c r="O15" s="129">
        <v>80</v>
      </c>
      <c r="P15" s="129">
        <v>84.6</v>
      </c>
      <c r="Q15" s="129">
        <v>86.6</v>
      </c>
      <c r="R15" s="129">
        <v>85.9</v>
      </c>
      <c r="S15" s="130">
        <v>83.6</v>
      </c>
      <c r="T15" s="141">
        <v>85.8</v>
      </c>
      <c r="U15" s="144">
        <v>84.759011267771811</v>
      </c>
      <c r="V15" s="142">
        <v>86</v>
      </c>
      <c r="W15" s="142">
        <v>89.068881023686359</v>
      </c>
      <c r="X15" s="142">
        <v>84.171095726529259</v>
      </c>
      <c r="Y15" s="142">
        <v>83.951742731345888</v>
      </c>
      <c r="Z15" s="142" t="s">
        <v>5</v>
      </c>
    </row>
    <row r="16" spans="1:26" ht="18">
      <c r="A16" t="s">
        <v>631</v>
      </c>
      <c r="B16" s="46"/>
      <c r="C16" s="46"/>
      <c r="D16" s="46"/>
      <c r="E16" s="46"/>
      <c r="F16" s="46"/>
      <c r="G16" s="59"/>
      <c r="H16" s="59"/>
      <c r="I16" s="59"/>
      <c r="J16" s="131"/>
      <c r="K16" s="131"/>
      <c r="L16" s="129"/>
      <c r="M16" s="129"/>
      <c r="N16" s="129"/>
      <c r="O16" s="129"/>
      <c r="P16" s="129" t="s">
        <v>5</v>
      </c>
      <c r="Q16" s="129" t="s">
        <v>5</v>
      </c>
      <c r="R16" s="129" t="s">
        <v>5</v>
      </c>
      <c r="S16" s="130" t="s">
        <v>5</v>
      </c>
      <c r="T16" s="130" t="s">
        <v>5</v>
      </c>
      <c r="U16" s="130" t="s">
        <v>5</v>
      </c>
      <c r="V16" s="134" t="s">
        <v>5</v>
      </c>
      <c r="W16" s="142" t="s">
        <v>5</v>
      </c>
      <c r="X16" s="142" t="s">
        <v>5</v>
      </c>
      <c r="Y16" s="142" t="s">
        <v>5</v>
      </c>
      <c r="Z16" s="142">
        <v>78.161882281276178</v>
      </c>
    </row>
    <row r="17" spans="1:26" ht="18">
      <c r="A17" s="37" t="s">
        <v>519</v>
      </c>
      <c r="B17" s="46"/>
      <c r="C17" s="46"/>
      <c r="D17" s="46"/>
      <c r="E17" s="46"/>
      <c r="F17" s="46"/>
      <c r="G17" s="59"/>
      <c r="H17" s="59"/>
      <c r="I17" s="59"/>
      <c r="J17" s="131"/>
      <c r="K17" s="131"/>
      <c r="L17" s="129" t="s">
        <v>5</v>
      </c>
      <c r="M17" s="129" t="s">
        <v>5</v>
      </c>
      <c r="N17" s="129" t="s">
        <v>5</v>
      </c>
      <c r="O17" s="129" t="s">
        <v>5</v>
      </c>
      <c r="P17" s="129" t="s">
        <v>5</v>
      </c>
      <c r="Q17" s="129" t="s">
        <v>5</v>
      </c>
      <c r="R17" s="129" t="s">
        <v>5</v>
      </c>
      <c r="S17" s="130" t="s">
        <v>5</v>
      </c>
      <c r="T17" s="141" t="s">
        <v>5</v>
      </c>
      <c r="U17" s="144" t="s">
        <v>5</v>
      </c>
      <c r="V17" s="142">
        <v>86</v>
      </c>
      <c r="W17" s="142">
        <v>89.217954650624705</v>
      </c>
      <c r="X17" s="142">
        <v>85.680751173708927</v>
      </c>
      <c r="Y17" s="142">
        <v>89.749536178107604</v>
      </c>
      <c r="Z17" s="142">
        <v>80.550343964978111</v>
      </c>
    </row>
    <row r="18" spans="1:26" ht="9" customHeight="1">
      <c r="A18" s="237"/>
      <c r="B18" s="46"/>
      <c r="C18" s="46"/>
      <c r="D18" s="46"/>
      <c r="E18" s="46"/>
      <c r="F18" s="46"/>
      <c r="G18" s="46"/>
      <c r="H18" s="46"/>
      <c r="I18" s="46"/>
      <c r="J18" s="128"/>
      <c r="K18" s="128"/>
      <c r="L18" s="134"/>
      <c r="M18" s="134"/>
      <c r="N18" s="134"/>
      <c r="O18" s="134"/>
      <c r="P18" s="134"/>
      <c r="Q18" s="134"/>
      <c r="R18" s="129"/>
      <c r="S18" s="134"/>
      <c r="T18" s="141"/>
      <c r="U18" s="141"/>
      <c r="V18" s="134"/>
      <c r="W18" s="142"/>
      <c r="X18" s="142"/>
      <c r="Y18" s="142"/>
      <c r="Z18" s="142"/>
    </row>
    <row r="19" spans="1:26" ht="18">
      <c r="A19" s="37" t="s">
        <v>520</v>
      </c>
      <c r="B19" s="46"/>
      <c r="C19" s="46"/>
      <c r="D19" s="46"/>
      <c r="E19" s="46"/>
      <c r="F19" s="46"/>
      <c r="G19" s="60">
        <v>69.143561568542395</v>
      </c>
      <c r="H19" s="60">
        <v>70.170429226848498</v>
      </c>
      <c r="I19" s="60">
        <v>70.593440187694299</v>
      </c>
      <c r="J19" s="131">
        <v>73.400000000000006</v>
      </c>
      <c r="K19" s="131">
        <v>79.2</v>
      </c>
      <c r="L19" s="145">
        <v>82.2</v>
      </c>
      <c r="M19" s="129">
        <v>84.9</v>
      </c>
      <c r="N19" s="129">
        <v>86.2</v>
      </c>
      <c r="O19" s="129">
        <v>87.2</v>
      </c>
      <c r="P19" s="129">
        <v>88.7</v>
      </c>
      <c r="Q19" s="129">
        <v>87.7</v>
      </c>
      <c r="R19" s="129">
        <v>89.1</v>
      </c>
      <c r="S19" s="129">
        <v>87</v>
      </c>
      <c r="T19" s="129">
        <v>86.9</v>
      </c>
      <c r="U19" s="129">
        <v>87.387084644964872</v>
      </c>
      <c r="V19" s="134">
        <v>87.6</v>
      </c>
      <c r="W19" s="142">
        <v>87.62009181703479</v>
      </c>
      <c r="X19" s="142">
        <v>85.267087716083665</v>
      </c>
      <c r="Y19" s="142">
        <v>81.290534378989605</v>
      </c>
      <c r="Z19" s="142">
        <v>81.441398667802432</v>
      </c>
    </row>
    <row r="20" spans="1:26" ht="18">
      <c r="A20" s="37" t="s">
        <v>521</v>
      </c>
      <c r="B20" s="46"/>
      <c r="C20" s="46"/>
      <c r="D20" s="46"/>
      <c r="E20" s="46"/>
      <c r="F20" s="46"/>
      <c r="G20" s="60">
        <v>81.704945607531101</v>
      </c>
      <c r="H20" s="60">
        <v>79.115443910570093</v>
      </c>
      <c r="I20" s="60">
        <v>80.475077777062793</v>
      </c>
      <c r="J20" s="131">
        <v>82.1</v>
      </c>
      <c r="K20" s="131">
        <v>82.5</v>
      </c>
      <c r="L20" s="145">
        <v>84.7</v>
      </c>
      <c r="M20" s="129">
        <v>87.2</v>
      </c>
      <c r="N20" s="129">
        <v>89.2</v>
      </c>
      <c r="O20" s="129">
        <v>90.6</v>
      </c>
      <c r="P20" s="129">
        <v>92.5</v>
      </c>
      <c r="Q20" s="129">
        <v>91.5</v>
      </c>
      <c r="R20" s="129">
        <v>92.5</v>
      </c>
      <c r="S20" s="129">
        <v>91.1</v>
      </c>
      <c r="T20" s="129">
        <v>91</v>
      </c>
      <c r="U20" s="129">
        <v>91.609033515893827</v>
      </c>
      <c r="V20" s="134">
        <v>91.4</v>
      </c>
      <c r="W20" s="142">
        <v>91.61826552691798</v>
      </c>
      <c r="X20" s="142">
        <v>89.726796227496465</v>
      </c>
      <c r="Y20" s="142">
        <v>85.811375121620287</v>
      </c>
      <c r="Z20" s="142">
        <v>84.086040325933055</v>
      </c>
    </row>
    <row r="21" spans="1:26" ht="9" customHeight="1">
      <c r="A21" s="98"/>
      <c r="B21" s="86"/>
      <c r="C21" s="86"/>
      <c r="D21" s="86"/>
      <c r="E21" s="86"/>
      <c r="F21" s="86"/>
      <c r="G21" s="97"/>
      <c r="H21" s="97"/>
      <c r="I21" s="86"/>
      <c r="J21" s="86"/>
      <c r="K21" s="86"/>
      <c r="L21" s="86"/>
      <c r="M21" s="86"/>
      <c r="N21" s="86"/>
      <c r="O21" s="98"/>
      <c r="P21" s="98"/>
      <c r="Q21" s="98"/>
      <c r="R21" s="98"/>
      <c r="S21" s="98"/>
      <c r="T21" s="98"/>
      <c r="U21" s="106"/>
      <c r="V21" s="106"/>
      <c r="W21" s="106"/>
      <c r="X21" s="106"/>
      <c r="Y21" s="106"/>
      <c r="Z21" s="106"/>
    </row>
    <row r="22" spans="1:26" s="1" customFormat="1" ht="15.75" customHeight="1">
      <c r="A22" s="40" t="s">
        <v>318</v>
      </c>
      <c r="P22" s="39"/>
      <c r="Q22" s="39"/>
    </row>
    <row r="23" spans="1:26" s="1" customFormat="1" ht="15.75" customHeight="1">
      <c r="A23" s="40">
        <v>1</v>
      </c>
      <c r="C23" s="1" t="s">
        <v>233</v>
      </c>
      <c r="P23" s="39"/>
      <c r="Q23" s="39"/>
    </row>
    <row r="24" spans="1:26" s="1" customFormat="1" ht="12.75">
      <c r="A24" s="49"/>
      <c r="C24" s="3" t="s">
        <v>234</v>
      </c>
      <c r="P24" s="39"/>
      <c r="Q24" s="39"/>
    </row>
    <row r="25" spans="1:26" s="1" customFormat="1" ht="12.75">
      <c r="A25" s="49">
        <v>2</v>
      </c>
      <c r="C25" s="48" t="s">
        <v>130</v>
      </c>
      <c r="D25" s="39"/>
      <c r="E25" s="39"/>
      <c r="F25" s="39"/>
      <c r="G25" s="39"/>
      <c r="H25" s="39"/>
      <c r="P25" s="39"/>
      <c r="Q25" s="39"/>
    </row>
    <row r="26" spans="1:26" s="1" customFormat="1" ht="12.75">
      <c r="A26" s="49"/>
      <c r="C26" s="3" t="s">
        <v>90</v>
      </c>
      <c r="P26" s="39"/>
      <c r="Q26" s="39"/>
    </row>
    <row r="27" spans="1:26" s="1" customFormat="1" ht="12.75">
      <c r="A27" s="49">
        <v>3</v>
      </c>
      <c r="C27" s="48" t="s">
        <v>332</v>
      </c>
      <c r="D27" s="39"/>
      <c r="E27" s="39"/>
      <c r="F27" s="39"/>
      <c r="G27" s="39"/>
      <c r="H27" s="39"/>
      <c r="P27" s="39"/>
      <c r="Q27" s="39"/>
    </row>
    <row r="28" spans="1:26" s="1" customFormat="1" ht="12.75">
      <c r="A28" s="49">
        <v>4</v>
      </c>
      <c r="C28" s="48" t="s">
        <v>331</v>
      </c>
      <c r="D28" s="39"/>
      <c r="E28" s="39"/>
      <c r="F28" s="39"/>
      <c r="G28" s="39"/>
      <c r="H28" s="39"/>
      <c r="P28" s="39"/>
      <c r="Q28" s="39"/>
    </row>
    <row r="29" spans="1:26" s="1" customFormat="1" ht="12.75">
      <c r="A29" s="49">
        <v>5</v>
      </c>
      <c r="C29" s="48" t="s">
        <v>389</v>
      </c>
      <c r="D29" s="39"/>
      <c r="E29" s="39"/>
      <c r="F29" s="39"/>
      <c r="G29" s="39"/>
      <c r="H29" s="39"/>
      <c r="P29" s="39"/>
      <c r="Q29" s="39"/>
    </row>
    <row r="30" spans="1:26" s="1" customFormat="1" ht="12.75">
      <c r="A30" s="49">
        <v>6</v>
      </c>
      <c r="C30" s="48" t="s">
        <v>450</v>
      </c>
      <c r="D30" s="39"/>
      <c r="E30" s="39"/>
      <c r="F30" s="39"/>
      <c r="G30" s="39"/>
      <c r="H30" s="39"/>
      <c r="P30" s="39"/>
      <c r="Q30" s="39"/>
    </row>
    <row r="31" spans="1:26" s="1" customFormat="1" ht="12.75">
      <c r="A31" s="132">
        <v>7</v>
      </c>
      <c r="C31" s="48" t="s">
        <v>458</v>
      </c>
      <c r="D31" s="39"/>
      <c r="E31" s="39"/>
      <c r="F31" s="39"/>
      <c r="G31" s="39"/>
      <c r="H31" s="39"/>
      <c r="P31" s="39"/>
      <c r="Q31" s="39"/>
    </row>
    <row r="32" spans="1:26">
      <c r="A32" s="49">
        <v>8</v>
      </c>
      <c r="C32" s="48" t="s">
        <v>506</v>
      </c>
      <c r="P32" s="38"/>
      <c r="Q32" s="38"/>
    </row>
    <row r="33" spans="1:26">
      <c r="A33" s="49">
        <v>9</v>
      </c>
      <c r="C33" s="48" t="s">
        <v>522</v>
      </c>
      <c r="P33" s="38"/>
      <c r="Q33" s="38"/>
    </row>
    <row r="34" spans="1:26">
      <c r="A34" s="49"/>
      <c r="C34" s="48" t="s">
        <v>523</v>
      </c>
      <c r="P34" s="38"/>
      <c r="Q34" s="38"/>
    </row>
    <row r="35" spans="1:26">
      <c r="A35" s="159">
        <v>10</v>
      </c>
      <c r="B35" s="160"/>
      <c r="C35" s="161" t="s">
        <v>601</v>
      </c>
      <c r="P35" s="38"/>
      <c r="Q35" s="38"/>
    </row>
    <row r="36" spans="1:26">
      <c r="A36" s="159">
        <v>11</v>
      </c>
      <c r="B36" s="160"/>
      <c r="C36" s="161" t="s">
        <v>632</v>
      </c>
      <c r="P36" s="38"/>
      <c r="Q36" s="38"/>
    </row>
    <row r="37" spans="1:26">
      <c r="P37" s="38"/>
      <c r="Q37" s="38"/>
    </row>
    <row r="38" spans="1:26" s="83" customFormat="1" ht="18.75">
      <c r="A38" s="113" t="s">
        <v>357</v>
      </c>
      <c r="B38" s="46"/>
      <c r="C38" s="46"/>
      <c r="D38" s="6" t="s">
        <v>586</v>
      </c>
      <c r="E38" s="46"/>
      <c r="F38" s="46"/>
      <c r="P38" s="96"/>
      <c r="Q38" s="96"/>
    </row>
    <row r="39" spans="1:26" ht="9" customHeight="1">
      <c r="A39" s="72"/>
      <c r="B39" s="19"/>
      <c r="C39" s="19"/>
      <c r="D39" s="19"/>
      <c r="E39" s="19"/>
      <c r="F39" s="19"/>
      <c r="G39" s="19"/>
      <c r="H39" s="19"/>
      <c r="I39" s="19"/>
      <c r="J39" s="19"/>
      <c r="K39" s="19"/>
      <c r="L39" s="19"/>
      <c r="M39" s="19"/>
      <c r="N39" s="19"/>
      <c r="O39" s="19"/>
      <c r="P39" s="72"/>
      <c r="Q39" s="72"/>
    </row>
    <row r="40" spans="1:26" ht="15.75">
      <c r="A40" s="115"/>
      <c r="B40" s="93"/>
      <c r="C40" s="93"/>
      <c r="D40" s="93"/>
      <c r="E40" s="88" t="s">
        <v>394</v>
      </c>
      <c r="F40" s="88" t="s">
        <v>27</v>
      </c>
      <c r="G40" s="88" t="s">
        <v>60</v>
      </c>
      <c r="H40" s="88" t="s">
        <v>77</v>
      </c>
      <c r="I40" s="88" t="s">
        <v>81</v>
      </c>
      <c r="J40" s="95" t="s">
        <v>83</v>
      </c>
      <c r="K40" s="95" t="s">
        <v>137</v>
      </c>
      <c r="L40" s="95" t="s">
        <v>226</v>
      </c>
      <c r="M40" s="95" t="s">
        <v>314</v>
      </c>
      <c r="N40" s="95" t="s">
        <v>317</v>
      </c>
      <c r="O40" s="95" t="s">
        <v>341</v>
      </c>
      <c r="P40" s="95" t="s">
        <v>359</v>
      </c>
      <c r="Q40" s="95" t="s">
        <v>385</v>
      </c>
      <c r="R40" s="95" t="s">
        <v>395</v>
      </c>
      <c r="S40" s="95" t="s">
        <v>412</v>
      </c>
      <c r="T40" s="95" t="s">
        <v>433</v>
      </c>
      <c r="U40" s="95" t="s">
        <v>455</v>
      </c>
      <c r="V40" s="95" t="s">
        <v>510</v>
      </c>
      <c r="W40" s="95" t="s">
        <v>540</v>
      </c>
      <c r="X40" s="95" t="s">
        <v>559</v>
      </c>
      <c r="Y40" s="95" t="s">
        <v>599</v>
      </c>
      <c r="Z40" s="95" t="s">
        <v>626</v>
      </c>
    </row>
    <row r="41" spans="1:26" ht="9" customHeight="1">
      <c r="A41" s="53"/>
      <c r="B41" s="46"/>
      <c r="C41" s="46"/>
      <c r="D41" s="46"/>
      <c r="E41" s="46"/>
      <c r="F41" s="46"/>
      <c r="G41" s="46"/>
      <c r="H41" s="46"/>
      <c r="I41" s="46"/>
      <c r="J41" s="46"/>
      <c r="K41" s="38"/>
      <c r="L41" s="38"/>
    </row>
    <row r="42" spans="1:26">
      <c r="A42" s="53"/>
      <c r="B42" s="46"/>
      <c r="C42" s="46"/>
      <c r="D42" s="46"/>
      <c r="E42" s="46"/>
      <c r="F42" s="46"/>
      <c r="G42" s="46"/>
      <c r="H42" s="46"/>
      <c r="I42" s="46"/>
      <c r="J42" s="46"/>
      <c r="K42" s="52"/>
      <c r="M42" s="52"/>
      <c r="N42" s="52"/>
      <c r="O42" s="52"/>
      <c r="P42" s="52"/>
      <c r="Q42" s="52"/>
      <c r="R42" s="52"/>
      <c r="Z42" s="52" t="s">
        <v>89</v>
      </c>
    </row>
    <row r="43" spans="1:26" ht="9" customHeight="1">
      <c r="A43" s="53"/>
      <c r="B43" s="46"/>
      <c r="C43" s="46"/>
      <c r="D43" s="46"/>
      <c r="E43" s="46"/>
      <c r="F43" s="46"/>
      <c r="G43" s="46"/>
      <c r="H43" s="46"/>
      <c r="I43" s="46"/>
      <c r="J43" s="46"/>
      <c r="K43" s="53"/>
      <c r="L43" s="53"/>
      <c r="W43" s="38"/>
    </row>
    <row r="44" spans="1:26">
      <c r="A44" s="53" t="s">
        <v>88</v>
      </c>
      <c r="B44" s="46"/>
      <c r="C44" s="46"/>
      <c r="D44" s="46"/>
      <c r="E44" s="59">
        <v>93.041272474912702</v>
      </c>
      <c r="F44" s="59">
        <v>92.055432399965298</v>
      </c>
      <c r="G44" s="59">
        <v>86.824914540278399</v>
      </c>
      <c r="H44" s="59">
        <v>82.1594996329232</v>
      </c>
      <c r="I44" s="59">
        <v>82.119609642171994</v>
      </c>
      <c r="J44" s="60">
        <v>85.522412644107206</v>
      </c>
      <c r="K44" s="60">
        <v>83.1</v>
      </c>
      <c r="L44" s="60">
        <v>85.8</v>
      </c>
      <c r="M44" s="60">
        <v>88.8</v>
      </c>
      <c r="N44" s="60">
        <v>90.6</v>
      </c>
      <c r="O44" s="60">
        <v>90.6</v>
      </c>
      <c r="P44" s="60">
        <v>90.7</v>
      </c>
      <c r="Q44" s="60">
        <v>90.1</v>
      </c>
      <c r="R44" s="75">
        <v>90.7</v>
      </c>
      <c r="S44" s="75">
        <v>92.976955527655207</v>
      </c>
      <c r="T44" s="75">
        <v>91.383495634721783</v>
      </c>
      <c r="U44" s="135">
        <v>90.463969780073199</v>
      </c>
      <c r="V44">
        <v>90.6</v>
      </c>
      <c r="W44" s="148">
        <v>90.334996397960296</v>
      </c>
      <c r="X44" s="148">
        <v>89.480766290796183</v>
      </c>
      <c r="Y44" s="148">
        <v>87.372149702845846</v>
      </c>
      <c r="Z44" s="148">
        <v>88.4</v>
      </c>
    </row>
    <row r="45" spans="1:26">
      <c r="A45" s="53" t="s">
        <v>87</v>
      </c>
      <c r="B45" s="46"/>
      <c r="C45" s="46"/>
      <c r="D45" s="46"/>
      <c r="E45" s="59">
        <v>96.3556739681881</v>
      </c>
      <c r="F45" s="59">
        <v>95.940251650216098</v>
      </c>
      <c r="G45" s="59">
        <v>93.209408370032506</v>
      </c>
      <c r="H45" s="59">
        <v>91.608533177573193</v>
      </c>
      <c r="I45" s="59">
        <v>91.768454416548494</v>
      </c>
      <c r="J45" s="60">
        <v>94.307794368542702</v>
      </c>
      <c r="K45" s="60">
        <v>93</v>
      </c>
      <c r="L45" s="60">
        <v>94.4</v>
      </c>
      <c r="M45" s="60">
        <v>95.2</v>
      </c>
      <c r="N45" s="60">
        <v>95.9</v>
      </c>
      <c r="O45" s="60">
        <v>96.1</v>
      </c>
      <c r="P45" s="60">
        <v>95.8</v>
      </c>
      <c r="Q45" s="60">
        <v>95.3</v>
      </c>
      <c r="R45" s="75">
        <v>95.7</v>
      </c>
      <c r="S45" s="75">
        <v>97.290093536770399</v>
      </c>
      <c r="T45" s="75">
        <v>96.42730962107585</v>
      </c>
      <c r="U45" s="135">
        <v>95.876105769743788</v>
      </c>
      <c r="V45">
        <v>96.1</v>
      </c>
      <c r="W45" s="148">
        <v>96.053854853228628</v>
      </c>
      <c r="X45" s="148">
        <v>95.197239750544298</v>
      </c>
      <c r="Y45" s="148">
        <v>94.169883618411745</v>
      </c>
      <c r="Z45" s="148">
        <v>94.8</v>
      </c>
    </row>
    <row r="46" spans="1:26">
      <c r="A46" s="53" t="s">
        <v>86</v>
      </c>
      <c r="B46" s="46"/>
      <c r="C46" s="46"/>
      <c r="D46" s="46"/>
      <c r="E46" s="59">
        <v>97.703929420398495</v>
      </c>
      <c r="F46" s="59">
        <v>97.616784524502506</v>
      </c>
      <c r="G46" s="59">
        <v>96.205171297890999</v>
      </c>
      <c r="H46" s="59">
        <v>95.7707471840381</v>
      </c>
      <c r="I46" s="59">
        <v>95.652347985653506</v>
      </c>
      <c r="J46" s="60">
        <v>97.5206536637114</v>
      </c>
      <c r="K46" s="60">
        <v>96.8</v>
      </c>
      <c r="L46" s="60">
        <v>97.4</v>
      </c>
      <c r="M46" s="60">
        <v>97.3</v>
      </c>
      <c r="N46" s="60">
        <v>97.5</v>
      </c>
      <c r="O46" s="60">
        <v>97.7</v>
      </c>
      <c r="P46" s="60">
        <v>97.3</v>
      </c>
      <c r="Q46" s="60">
        <v>97</v>
      </c>
      <c r="R46" s="75">
        <v>97.1</v>
      </c>
      <c r="S46" s="75">
        <v>98.358730810628998</v>
      </c>
      <c r="T46" s="75">
        <v>97.713048279345557</v>
      </c>
      <c r="U46" s="135">
        <v>97.375230757739047</v>
      </c>
      <c r="V46">
        <v>97.4</v>
      </c>
      <c r="W46" s="148">
        <v>97.321611835618199</v>
      </c>
      <c r="X46" s="148">
        <v>96.56985234036047</v>
      </c>
      <c r="Y46" s="148">
        <v>96.022536191518668</v>
      </c>
      <c r="Z46" s="148">
        <v>96.4</v>
      </c>
    </row>
    <row r="47" spans="1:26" ht="18">
      <c r="A47" s="53" t="s">
        <v>342</v>
      </c>
      <c r="B47" s="53"/>
      <c r="C47" s="53"/>
      <c r="D47" s="53"/>
      <c r="E47" s="60">
        <f t="shared" ref="E47:J47" si="0">(100-E46-E49)</f>
        <v>1.3782485920773748</v>
      </c>
      <c r="F47" s="60">
        <f t="shared" si="0"/>
        <v>1.2638240429984537</v>
      </c>
      <c r="G47" s="60">
        <f t="shared" si="0"/>
        <v>2.0230745109912514</v>
      </c>
      <c r="H47" s="60">
        <f t="shared" si="0"/>
        <v>2.3239567500116394</v>
      </c>
      <c r="I47" s="60">
        <f t="shared" si="0"/>
        <v>2.6958044874468339</v>
      </c>
      <c r="J47" s="60">
        <f t="shared" si="0"/>
        <v>1.6998943705071161</v>
      </c>
      <c r="K47" s="60">
        <v>2.1</v>
      </c>
      <c r="L47" s="60">
        <v>1.5</v>
      </c>
      <c r="M47" s="60">
        <v>1.5</v>
      </c>
      <c r="N47" s="60">
        <v>1.4</v>
      </c>
      <c r="O47" s="60">
        <v>1.4</v>
      </c>
      <c r="P47" s="60">
        <v>1.7</v>
      </c>
      <c r="Q47" s="60">
        <v>1.6</v>
      </c>
      <c r="R47" s="75">
        <v>1.4</v>
      </c>
      <c r="S47" s="75">
        <v>0.95399999999999996</v>
      </c>
      <c r="T47" s="75">
        <v>1.2821115614383185</v>
      </c>
      <c r="U47" s="135">
        <v>1.4040207868705517</v>
      </c>
      <c r="V47">
        <v>1.4</v>
      </c>
      <c r="W47" s="148">
        <v>1.5383459594773889</v>
      </c>
      <c r="X47" s="148">
        <v>1.9335188963219518</v>
      </c>
      <c r="Y47" s="148">
        <v>1.6152928237629829</v>
      </c>
      <c r="Z47" s="148">
        <v>1.6</v>
      </c>
    </row>
    <row r="48" spans="1:26" ht="9" customHeight="1">
      <c r="A48" s="53"/>
      <c r="B48" s="46"/>
      <c r="C48" s="46"/>
      <c r="D48" s="46"/>
      <c r="E48" s="46"/>
      <c r="F48" s="46"/>
      <c r="G48" s="46"/>
      <c r="H48" s="46"/>
      <c r="I48" s="46"/>
      <c r="J48" s="53"/>
      <c r="K48" s="53"/>
      <c r="O48" s="38"/>
      <c r="P48" s="38"/>
      <c r="Q48" s="38"/>
      <c r="R48" s="38"/>
      <c r="W48" s="38"/>
      <c r="X48" s="38"/>
      <c r="Y48" s="38"/>
      <c r="Z48" s="38"/>
    </row>
    <row r="49" spans="1:26" ht="18">
      <c r="A49" s="53" t="s">
        <v>343</v>
      </c>
      <c r="B49" s="46"/>
      <c r="C49" s="46"/>
      <c r="D49" s="46"/>
      <c r="E49" s="59">
        <v>0.91782198752413002</v>
      </c>
      <c r="F49" s="59">
        <v>1.1193914324990399</v>
      </c>
      <c r="G49" s="59">
        <v>1.7717541911177499</v>
      </c>
      <c r="H49" s="59">
        <v>1.90529606595026</v>
      </c>
      <c r="I49" s="59">
        <v>1.65184752689966</v>
      </c>
      <c r="J49" s="60">
        <v>0.77945196578148401</v>
      </c>
      <c r="K49" s="60">
        <v>1.1000000000000001</v>
      </c>
      <c r="L49" s="60">
        <v>1.1000000000000001</v>
      </c>
      <c r="M49" s="60">
        <v>1.2</v>
      </c>
      <c r="N49" s="60">
        <v>1.1000000000000001</v>
      </c>
      <c r="O49" s="60">
        <v>0.9</v>
      </c>
      <c r="P49" s="60">
        <v>1</v>
      </c>
      <c r="Q49" s="60">
        <v>1.4</v>
      </c>
      <c r="R49" s="60">
        <v>1.5</v>
      </c>
      <c r="S49" s="123">
        <v>0.69</v>
      </c>
      <c r="T49" s="123">
        <v>1.0048401592161174</v>
      </c>
      <c r="U49" s="123">
        <v>1.2207484553903942</v>
      </c>
      <c r="V49">
        <v>1.2</v>
      </c>
      <c r="W49" s="148">
        <v>1.1400422049044086</v>
      </c>
      <c r="X49" s="148">
        <v>1.496628763317571</v>
      </c>
      <c r="Y49" s="148">
        <v>2.3621709847183432</v>
      </c>
      <c r="Z49" s="165" t="s">
        <v>633</v>
      </c>
    </row>
    <row r="50" spans="1:26" ht="9" customHeight="1">
      <c r="A50" s="53"/>
      <c r="B50" s="46"/>
      <c r="C50" s="46"/>
      <c r="D50" s="46"/>
      <c r="E50" s="46"/>
      <c r="F50" s="46"/>
      <c r="G50" s="46"/>
      <c r="H50" s="46"/>
      <c r="I50" s="46"/>
      <c r="J50" s="46"/>
      <c r="K50" s="53"/>
      <c r="L50" s="53"/>
      <c r="O50" s="38"/>
      <c r="P50" s="38"/>
      <c r="Q50" s="38"/>
      <c r="R50" s="38"/>
    </row>
    <row r="51" spans="1:26">
      <c r="A51" s="53"/>
      <c r="B51" s="46"/>
      <c r="C51" s="46"/>
      <c r="D51" s="46"/>
      <c r="E51" s="46"/>
      <c r="F51" s="46"/>
      <c r="G51" s="46"/>
      <c r="H51" s="46"/>
      <c r="I51" s="46"/>
      <c r="J51" s="46"/>
      <c r="K51" s="52"/>
      <c r="M51" s="52"/>
      <c r="N51" s="52"/>
      <c r="O51" s="52"/>
      <c r="P51" s="52"/>
      <c r="Q51" s="52"/>
      <c r="R51" s="52"/>
      <c r="S51" s="52"/>
      <c r="Z51" s="121" t="s">
        <v>11</v>
      </c>
    </row>
    <row r="52" spans="1:26" ht="9" customHeight="1">
      <c r="A52" s="53"/>
      <c r="B52" s="46"/>
      <c r="C52" s="46"/>
      <c r="D52" s="46"/>
      <c r="E52" s="46"/>
      <c r="F52" s="46"/>
      <c r="G52" s="46"/>
      <c r="H52" s="46"/>
      <c r="I52" s="46"/>
      <c r="J52" s="46"/>
      <c r="K52" s="53"/>
      <c r="L52" s="53"/>
      <c r="O52" s="38"/>
      <c r="P52" s="38"/>
      <c r="Q52" s="38"/>
      <c r="R52" s="38"/>
    </row>
    <row r="53" spans="1:26" ht="18">
      <c r="A53" s="53" t="s">
        <v>344</v>
      </c>
      <c r="B53" s="46"/>
      <c r="C53" s="46"/>
      <c r="D53" s="46"/>
      <c r="E53" s="50">
        <v>626.80999999999995</v>
      </c>
      <c r="F53" s="50">
        <v>645.976</v>
      </c>
      <c r="G53" s="50">
        <v>647.38099999999997</v>
      </c>
      <c r="H53" s="50">
        <v>602.63599999999997</v>
      </c>
      <c r="I53" s="50">
        <v>599.45000000000005</v>
      </c>
      <c r="J53" s="54">
        <v>661.74699999999996</v>
      </c>
      <c r="K53" s="54">
        <v>667</v>
      </c>
      <c r="L53" s="54">
        <v>691</v>
      </c>
      <c r="M53" s="54">
        <v>693</v>
      </c>
      <c r="N53" s="54">
        <v>706</v>
      </c>
      <c r="O53" s="54">
        <v>697</v>
      </c>
      <c r="P53" s="54">
        <v>715</v>
      </c>
      <c r="Q53" s="54">
        <v>715</v>
      </c>
      <c r="R53" s="117">
        <v>719</v>
      </c>
      <c r="S53">
        <v>726</v>
      </c>
      <c r="T53">
        <v>744</v>
      </c>
      <c r="U53" s="136">
        <v>750</v>
      </c>
      <c r="V53" s="136">
        <v>752</v>
      </c>
      <c r="W53" s="136">
        <v>745.41099999999994</v>
      </c>
      <c r="X53" s="136">
        <v>758.77200000000005</v>
      </c>
      <c r="Y53" s="136">
        <v>770.13900000000001</v>
      </c>
      <c r="Z53" s="166" t="s">
        <v>634</v>
      </c>
    </row>
    <row r="54" spans="1:26" ht="9" customHeight="1">
      <c r="A54" s="98"/>
      <c r="B54" s="86"/>
      <c r="C54" s="86"/>
      <c r="D54" s="86"/>
      <c r="E54" s="86"/>
      <c r="F54" s="86"/>
      <c r="G54" s="97"/>
      <c r="H54" s="97"/>
      <c r="I54" s="86"/>
      <c r="J54" s="86"/>
      <c r="K54" s="86"/>
      <c r="L54" s="86"/>
      <c r="M54" s="86"/>
      <c r="N54" s="86"/>
      <c r="O54" s="98"/>
      <c r="P54" s="98"/>
      <c r="Q54" s="98"/>
      <c r="R54" s="106"/>
      <c r="S54" s="106"/>
      <c r="T54" s="106"/>
      <c r="U54" s="106"/>
      <c r="V54" s="106"/>
      <c r="W54" s="106"/>
      <c r="X54" s="106"/>
      <c r="Y54" s="106"/>
      <c r="Z54" s="106"/>
    </row>
    <row r="55" spans="1:26" s="1" customFormat="1" ht="15.75" customHeight="1">
      <c r="A55" s="40" t="s">
        <v>318</v>
      </c>
      <c r="P55" s="39"/>
      <c r="Q55" s="39"/>
    </row>
    <row r="56" spans="1:26" s="1" customFormat="1" ht="12.75">
      <c r="A56" s="49">
        <v>1</v>
      </c>
      <c r="C56" s="40" t="s">
        <v>338</v>
      </c>
      <c r="D56" s="39"/>
      <c r="E56" s="39"/>
      <c r="F56" s="39"/>
      <c r="G56" s="39"/>
      <c r="H56" s="39"/>
      <c r="I56" s="39"/>
      <c r="J56" s="39"/>
      <c r="K56" s="39"/>
      <c r="L56" s="39"/>
      <c r="M56" s="39"/>
      <c r="N56" s="39"/>
      <c r="P56" s="39"/>
      <c r="Q56" s="39"/>
    </row>
    <row r="57" spans="1:26" s="1" customFormat="1" ht="12.75">
      <c r="A57" s="49">
        <v>2</v>
      </c>
      <c r="C57" s="48" t="s">
        <v>339</v>
      </c>
      <c r="D57" s="39"/>
      <c r="E57" s="39"/>
      <c r="F57" s="39"/>
      <c r="G57" s="39"/>
      <c r="H57" s="39"/>
      <c r="I57" s="39"/>
      <c r="J57" s="39"/>
      <c r="K57" s="39"/>
      <c r="L57" s="39"/>
      <c r="M57" s="39"/>
      <c r="N57" s="39"/>
      <c r="P57" s="39"/>
      <c r="Q57" s="39"/>
    </row>
    <row r="58" spans="1:26" s="1" customFormat="1" ht="12.75">
      <c r="A58" s="49">
        <v>3</v>
      </c>
      <c r="C58" s="47" t="s">
        <v>85</v>
      </c>
      <c r="P58" s="39"/>
      <c r="Q58" s="39"/>
    </row>
    <row r="59" spans="1:26" s="1" customFormat="1" ht="12.75">
      <c r="A59" s="49">
        <v>4</v>
      </c>
      <c r="C59" s="47" t="s">
        <v>84</v>
      </c>
      <c r="P59" s="39"/>
      <c r="Q59" s="39"/>
    </row>
    <row r="60" spans="1:26" ht="132" customHeight="1"/>
  </sheetData>
  <phoneticPr fontId="32" type="noConversion"/>
  <pageMargins left="0.75" right="0.75" top="1" bottom="1" header="0.5" footer="0.5"/>
  <pageSetup paperSize="9" scale="57" orientation="portrait" horizontalDpi="300" verticalDpi="300" r:id="rId1"/>
  <headerFooter alignWithMargins="0">
    <oddHeader>&amp;R&amp;"Arial MT,Bold"&amp;16RAIL SERVICES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9"/>
  <sheetViews>
    <sheetView zoomScale="82" zoomScaleNormal="82" workbookViewId="0"/>
  </sheetViews>
  <sheetFormatPr defaultColWidth="8.88671875" defaultRowHeight="15"/>
  <cols>
    <col min="1" max="1" width="2.44140625" style="6" customWidth="1"/>
    <col min="2" max="2" width="0.88671875" style="6" customWidth="1"/>
    <col min="3" max="3" width="8.88671875" style="6"/>
    <col min="4" max="4" width="16.33203125" style="6" customWidth="1"/>
    <col min="5" max="8" width="6.44140625" style="6" hidden="1" customWidth="1"/>
    <col min="9" max="9" width="8.77734375" style="6" hidden="1" customWidth="1"/>
    <col min="10" max="13" width="8.77734375" style="29" hidden="1" customWidth="1"/>
    <col min="14" max="15" width="8.77734375" style="29" customWidth="1"/>
    <col min="16" max="20" width="8.77734375" style="6" customWidth="1"/>
    <col min="21" max="21" width="8.88671875" style="6"/>
    <col min="22" max="22" width="7.5546875" style="6" customWidth="1"/>
    <col min="23" max="16384" width="8.88671875" style="6"/>
  </cols>
  <sheetData>
    <row r="1" spans="1:24" ht="15.75">
      <c r="A1" s="27" t="s">
        <v>358</v>
      </c>
      <c r="D1" s="6" t="s">
        <v>447</v>
      </c>
    </row>
    <row r="2" spans="1:24" ht="3.75" customHeight="1">
      <c r="A2" s="10"/>
      <c r="B2" s="10"/>
      <c r="C2" s="10"/>
      <c r="D2" s="10"/>
      <c r="E2" s="10"/>
      <c r="F2" s="10"/>
      <c r="G2" s="10"/>
      <c r="H2" s="10"/>
      <c r="I2" s="10"/>
      <c r="J2" s="31"/>
      <c r="K2" s="31"/>
      <c r="L2" s="31"/>
      <c r="M2" s="31"/>
      <c r="N2" s="31"/>
      <c r="O2" s="31"/>
    </row>
    <row r="3" spans="1:24" ht="15.75">
      <c r="A3" s="87"/>
      <c r="B3" s="87"/>
      <c r="C3" s="87" t="s">
        <v>221</v>
      </c>
      <c r="D3" s="87"/>
      <c r="E3" s="81">
        <v>2000</v>
      </c>
      <c r="F3" s="81">
        <v>2001</v>
      </c>
      <c r="G3" s="81">
        <v>2002</v>
      </c>
      <c r="H3" s="81">
        <v>2003</v>
      </c>
      <c r="I3" s="81">
        <v>2004</v>
      </c>
      <c r="J3" s="81">
        <v>2005</v>
      </c>
      <c r="K3" s="81">
        <v>2006</v>
      </c>
      <c r="L3" s="81">
        <v>2007</v>
      </c>
      <c r="M3" s="81">
        <v>2008</v>
      </c>
      <c r="N3" s="81">
        <v>2009</v>
      </c>
      <c r="O3" s="81">
        <v>2010</v>
      </c>
      <c r="P3" s="81">
        <v>2011</v>
      </c>
      <c r="Q3" s="81">
        <v>2012</v>
      </c>
      <c r="R3" s="81">
        <v>2013</v>
      </c>
      <c r="S3" s="81">
        <v>2014</v>
      </c>
      <c r="T3" s="81">
        <v>2015</v>
      </c>
      <c r="U3" s="81">
        <v>2016</v>
      </c>
      <c r="V3" s="81">
        <v>2017</v>
      </c>
      <c r="W3" s="81">
        <v>2018</v>
      </c>
      <c r="X3" s="81">
        <v>2019</v>
      </c>
    </row>
    <row r="4" spans="1:24" ht="9" customHeight="1">
      <c r="A4" s="10"/>
      <c r="B4" s="10"/>
      <c r="C4" s="10"/>
      <c r="D4" s="10"/>
      <c r="E4" s="56"/>
      <c r="F4" s="56"/>
      <c r="G4" s="56"/>
      <c r="H4" s="56"/>
      <c r="I4" s="56"/>
      <c r="J4" s="56"/>
      <c r="K4" s="6"/>
      <c r="L4" s="6"/>
      <c r="M4" s="6"/>
      <c r="N4" s="6"/>
      <c r="O4" s="6"/>
    </row>
    <row r="5" spans="1:24" ht="17.25">
      <c r="A5" s="78" t="s">
        <v>105</v>
      </c>
      <c r="B5" s="57"/>
      <c r="C5" s="57"/>
      <c r="D5" s="57"/>
      <c r="E5" s="29"/>
      <c r="F5" s="29"/>
      <c r="G5" s="29"/>
      <c r="H5" s="28"/>
      <c r="I5" s="29"/>
      <c r="J5" s="28"/>
      <c r="K5" s="28"/>
      <c r="L5" s="28"/>
      <c r="M5" s="28"/>
      <c r="N5" s="28"/>
      <c r="O5" s="28"/>
      <c r="P5" s="28"/>
      <c r="X5" s="28" t="s">
        <v>415</v>
      </c>
    </row>
    <row r="6" spans="1:24" ht="9" customHeight="1">
      <c r="A6" s="77"/>
      <c r="E6" s="29"/>
      <c r="F6" s="29"/>
      <c r="G6" s="29"/>
      <c r="H6" s="55"/>
      <c r="I6" s="55"/>
      <c r="J6" s="6"/>
      <c r="K6" s="6"/>
      <c r="L6" s="6"/>
      <c r="M6" s="6"/>
      <c r="N6" s="6"/>
      <c r="O6" s="6"/>
      <c r="U6" s="37"/>
    </row>
    <row r="7" spans="1:24">
      <c r="A7" s="6" t="s">
        <v>93</v>
      </c>
      <c r="E7" s="29">
        <v>86</v>
      </c>
      <c r="F7" s="29">
        <v>84</v>
      </c>
      <c r="G7" s="29">
        <v>80</v>
      </c>
      <c r="H7" s="29">
        <v>82</v>
      </c>
      <c r="I7" s="30">
        <v>84.97099505025686</v>
      </c>
      <c r="J7" s="29">
        <v>85</v>
      </c>
      <c r="K7" s="30">
        <v>86.927000000000007</v>
      </c>
      <c r="L7" s="99">
        <v>83.578999999999994</v>
      </c>
      <c r="M7" s="99">
        <v>89.085999999999999</v>
      </c>
      <c r="N7" s="99">
        <v>89.301000000000002</v>
      </c>
      <c r="O7" s="99">
        <v>88.396000000000001</v>
      </c>
      <c r="P7" s="99">
        <v>87.55</v>
      </c>
      <c r="Q7" s="30">
        <v>89.18</v>
      </c>
      <c r="R7" s="30">
        <v>88</v>
      </c>
      <c r="S7" s="30">
        <v>89</v>
      </c>
      <c r="T7" s="30">
        <v>88.69</v>
      </c>
      <c r="U7" s="150">
        <v>85</v>
      </c>
      <c r="V7" s="37">
        <v>87</v>
      </c>
      <c r="W7" s="37">
        <v>81</v>
      </c>
      <c r="X7" s="37">
        <v>87</v>
      </c>
    </row>
    <row r="8" spans="1:24">
      <c r="A8" s="6" t="s">
        <v>104</v>
      </c>
      <c r="E8" s="29">
        <v>32</v>
      </c>
      <c r="F8" s="29">
        <v>35</v>
      </c>
      <c r="G8" s="29">
        <v>23</v>
      </c>
      <c r="H8" s="29">
        <v>32</v>
      </c>
      <c r="I8" s="30">
        <v>34.633641590350678</v>
      </c>
      <c r="J8" s="29">
        <v>40</v>
      </c>
      <c r="K8" s="30">
        <v>45.613</v>
      </c>
      <c r="L8" s="99">
        <v>33.21</v>
      </c>
      <c r="M8" s="99">
        <v>40.335000000000001</v>
      </c>
      <c r="N8" s="99">
        <v>40.695999999999998</v>
      </c>
      <c r="O8" s="99">
        <v>42.405000000000001</v>
      </c>
      <c r="P8" s="99">
        <v>33.57</v>
      </c>
      <c r="Q8" s="30">
        <v>39.200000000000003</v>
      </c>
      <c r="R8" s="30">
        <v>42</v>
      </c>
      <c r="S8" s="30">
        <v>47</v>
      </c>
      <c r="T8" s="30">
        <v>50.21</v>
      </c>
      <c r="U8" s="150">
        <v>39</v>
      </c>
      <c r="V8" s="37">
        <v>52</v>
      </c>
      <c r="W8" s="37">
        <v>39</v>
      </c>
      <c r="X8" s="37">
        <v>43</v>
      </c>
    </row>
    <row r="9" spans="1:24">
      <c r="A9" s="6" t="s">
        <v>103</v>
      </c>
      <c r="E9" s="29">
        <v>57</v>
      </c>
      <c r="F9" s="29">
        <v>59</v>
      </c>
      <c r="G9" s="29">
        <v>56</v>
      </c>
      <c r="H9" s="29">
        <v>55</v>
      </c>
      <c r="I9" s="30">
        <v>58.283046155907968</v>
      </c>
      <c r="J9" s="29">
        <v>57</v>
      </c>
      <c r="K9" s="30">
        <v>55.542000000000002</v>
      </c>
      <c r="L9" s="99">
        <v>57.054000000000002</v>
      </c>
      <c r="M9" s="99">
        <v>59.243000000000002</v>
      </c>
      <c r="N9" s="99">
        <v>56.752000000000002</v>
      </c>
      <c r="O9" s="99">
        <v>59.198999999999998</v>
      </c>
      <c r="P9" s="99">
        <v>57.26</v>
      </c>
      <c r="Q9" s="30">
        <v>51.89</v>
      </c>
      <c r="R9" s="30">
        <v>50</v>
      </c>
      <c r="S9" s="30">
        <v>58</v>
      </c>
      <c r="T9" s="30">
        <v>60.47</v>
      </c>
      <c r="U9" s="150">
        <v>59</v>
      </c>
      <c r="V9" s="37">
        <v>60</v>
      </c>
      <c r="W9" s="37">
        <v>52</v>
      </c>
      <c r="X9" s="37">
        <v>54</v>
      </c>
    </row>
    <row r="10" spans="1:24" ht="9" customHeight="1">
      <c r="E10" s="29"/>
      <c r="F10" s="29"/>
      <c r="G10" s="29"/>
      <c r="H10" s="29"/>
      <c r="I10" s="30"/>
      <c r="J10" s="6"/>
      <c r="K10" s="100"/>
      <c r="L10" s="101"/>
      <c r="M10" s="101"/>
      <c r="N10" s="101"/>
      <c r="O10" s="101"/>
      <c r="P10" s="101"/>
      <c r="Q10" s="30"/>
      <c r="R10" s="30"/>
      <c r="S10" s="30"/>
      <c r="T10" s="30"/>
      <c r="U10" s="150" t="s">
        <v>221</v>
      </c>
      <c r="V10" s="37"/>
      <c r="W10" s="37"/>
      <c r="X10" s="37"/>
    </row>
    <row r="11" spans="1:24">
      <c r="A11" s="6" t="s">
        <v>102</v>
      </c>
      <c r="E11" s="29">
        <v>84</v>
      </c>
      <c r="F11" s="29">
        <v>84</v>
      </c>
      <c r="G11" s="29">
        <v>79</v>
      </c>
      <c r="H11" s="29">
        <v>84</v>
      </c>
      <c r="I11" s="30">
        <v>86.83479855260218</v>
      </c>
      <c r="J11" s="29">
        <v>83</v>
      </c>
      <c r="K11" s="30">
        <v>83.085999999999999</v>
      </c>
      <c r="L11" s="99">
        <v>82.191999999999993</v>
      </c>
      <c r="M11" s="99">
        <v>88.486999999999995</v>
      </c>
      <c r="N11" s="99">
        <v>85.64</v>
      </c>
      <c r="O11" s="99">
        <v>80.728999999999999</v>
      </c>
      <c r="P11" s="99">
        <v>89.04</v>
      </c>
      <c r="Q11" s="30">
        <v>89.78</v>
      </c>
      <c r="R11" s="30">
        <v>87</v>
      </c>
      <c r="S11" s="30">
        <v>90</v>
      </c>
      <c r="T11" s="30">
        <v>92.8</v>
      </c>
      <c r="U11" s="150">
        <v>85</v>
      </c>
      <c r="V11" s="37">
        <v>88</v>
      </c>
      <c r="W11" s="37">
        <v>88</v>
      </c>
      <c r="X11" s="37">
        <v>88</v>
      </c>
    </row>
    <row r="12" spans="1:24">
      <c r="A12" s="6" t="s">
        <v>101</v>
      </c>
      <c r="E12" s="29">
        <v>66</v>
      </c>
      <c r="F12" s="29">
        <v>68</v>
      </c>
      <c r="G12" s="29">
        <v>59</v>
      </c>
      <c r="H12" s="29">
        <v>63</v>
      </c>
      <c r="I12" s="30">
        <v>65.348782354255079</v>
      </c>
      <c r="J12" s="29">
        <v>64</v>
      </c>
      <c r="K12" s="30">
        <v>67.287000000000006</v>
      </c>
      <c r="L12" s="99">
        <v>71.061000000000007</v>
      </c>
      <c r="M12" s="99">
        <v>74.394999999999996</v>
      </c>
      <c r="N12" s="99">
        <v>77.944999999999993</v>
      </c>
      <c r="O12" s="99">
        <v>76.659000000000006</v>
      </c>
      <c r="P12" s="99">
        <v>76.27</v>
      </c>
      <c r="Q12" s="30">
        <v>75.58</v>
      </c>
      <c r="R12" s="30">
        <v>74</v>
      </c>
      <c r="S12" s="30">
        <v>80</v>
      </c>
      <c r="T12" s="30">
        <v>80.900000000000006</v>
      </c>
      <c r="U12" s="150">
        <v>75</v>
      </c>
      <c r="V12" s="37">
        <v>78</v>
      </c>
      <c r="W12" s="37">
        <v>77</v>
      </c>
      <c r="X12" s="37">
        <v>77</v>
      </c>
    </row>
    <row r="13" spans="1:24">
      <c r="A13" s="6" t="s">
        <v>100</v>
      </c>
      <c r="E13" s="29">
        <v>78</v>
      </c>
      <c r="F13" s="29">
        <v>80</v>
      </c>
      <c r="G13" s="29">
        <v>77</v>
      </c>
      <c r="H13" s="29">
        <v>74</v>
      </c>
      <c r="I13" s="30">
        <v>71.690419003797189</v>
      </c>
      <c r="J13" s="29">
        <v>71</v>
      </c>
      <c r="K13" s="30">
        <v>74.043999999999997</v>
      </c>
      <c r="L13" s="99">
        <v>77.653999999999996</v>
      </c>
      <c r="M13" s="99">
        <v>84.575999999999993</v>
      </c>
      <c r="N13" s="99">
        <v>82.971999999999994</v>
      </c>
      <c r="O13" s="99">
        <v>81.343999999999994</v>
      </c>
      <c r="P13" s="99">
        <v>79.540000000000006</v>
      </c>
      <c r="Q13" s="30">
        <v>81.86</v>
      </c>
      <c r="R13" s="30">
        <v>81</v>
      </c>
      <c r="S13" s="30">
        <v>79</v>
      </c>
      <c r="T13" s="30">
        <v>85.29</v>
      </c>
      <c r="U13" s="150">
        <v>81</v>
      </c>
      <c r="V13" s="37">
        <v>78</v>
      </c>
      <c r="W13" s="37">
        <v>79</v>
      </c>
      <c r="X13" s="37">
        <v>84</v>
      </c>
    </row>
    <row r="14" spans="1:24">
      <c r="A14" s="6" t="s">
        <v>99</v>
      </c>
      <c r="E14" s="29">
        <v>73</v>
      </c>
      <c r="F14" s="29">
        <v>75</v>
      </c>
      <c r="G14" s="29">
        <v>70</v>
      </c>
      <c r="H14" s="29">
        <v>72</v>
      </c>
      <c r="I14" s="30">
        <v>76.130782309582301</v>
      </c>
      <c r="J14" s="29">
        <v>78</v>
      </c>
      <c r="K14" s="30">
        <v>79.052999999999997</v>
      </c>
      <c r="L14" s="99">
        <v>77.944999999999993</v>
      </c>
      <c r="M14" s="99">
        <v>82.933999999999997</v>
      </c>
      <c r="N14" s="99">
        <v>85.177999999999997</v>
      </c>
      <c r="O14" s="99">
        <v>85.241</v>
      </c>
      <c r="P14" s="99">
        <v>85.36</v>
      </c>
      <c r="Q14" s="30">
        <v>87.97</v>
      </c>
      <c r="R14" s="30">
        <v>85</v>
      </c>
      <c r="S14" s="30">
        <v>87</v>
      </c>
      <c r="T14" s="30">
        <v>87.18</v>
      </c>
      <c r="U14" s="150">
        <v>86</v>
      </c>
      <c r="V14" s="37">
        <v>87</v>
      </c>
      <c r="W14" s="37">
        <v>86</v>
      </c>
      <c r="X14" s="37">
        <v>87</v>
      </c>
    </row>
    <row r="15" spans="1:24" ht="9" customHeight="1">
      <c r="E15" s="29"/>
      <c r="F15" s="29"/>
      <c r="G15" s="29"/>
      <c r="H15" s="29"/>
      <c r="I15" s="30"/>
      <c r="J15" s="6"/>
      <c r="K15" s="100"/>
      <c r="L15" s="101"/>
      <c r="M15" s="101"/>
      <c r="N15" s="101"/>
      <c r="O15" s="101"/>
      <c r="P15" s="101"/>
      <c r="Q15" s="30"/>
      <c r="R15" s="30"/>
      <c r="S15" s="30"/>
      <c r="T15" s="30"/>
      <c r="U15" s="150"/>
      <c r="V15" s="37"/>
      <c r="W15" s="37"/>
      <c r="X15" s="37"/>
    </row>
    <row r="16" spans="1:24">
      <c r="A16" s="6" t="s">
        <v>92</v>
      </c>
      <c r="E16" s="29">
        <v>82</v>
      </c>
      <c r="F16" s="29">
        <v>76</v>
      </c>
      <c r="G16" s="29">
        <v>73</v>
      </c>
      <c r="H16" s="29">
        <v>75</v>
      </c>
      <c r="I16" s="30">
        <v>80.42565248157247</v>
      </c>
      <c r="J16" s="29">
        <v>79</v>
      </c>
      <c r="K16" s="30">
        <v>86.322000000000003</v>
      </c>
      <c r="L16" s="99">
        <v>83.337000000000003</v>
      </c>
      <c r="M16" s="99">
        <v>88.774000000000001</v>
      </c>
      <c r="N16" s="99">
        <v>88.043000000000006</v>
      </c>
      <c r="O16" s="99">
        <v>87.16</v>
      </c>
      <c r="P16" s="99">
        <v>83.57</v>
      </c>
      <c r="Q16" s="30">
        <v>87.24</v>
      </c>
      <c r="R16" s="30">
        <v>83</v>
      </c>
      <c r="S16" s="30">
        <v>84</v>
      </c>
      <c r="T16" s="30">
        <v>84.82</v>
      </c>
      <c r="U16" s="150">
        <v>83</v>
      </c>
      <c r="V16" s="37">
        <v>83</v>
      </c>
      <c r="W16" s="37">
        <v>74</v>
      </c>
      <c r="X16" s="37">
        <v>77</v>
      </c>
    </row>
    <row r="17" spans="1:24">
      <c r="A17" s="6" t="s">
        <v>98</v>
      </c>
      <c r="E17" s="29">
        <v>88</v>
      </c>
      <c r="F17" s="29">
        <v>86</v>
      </c>
      <c r="G17" s="29">
        <v>83</v>
      </c>
      <c r="H17" s="29">
        <v>85</v>
      </c>
      <c r="I17" s="30">
        <v>87.134828242126432</v>
      </c>
      <c r="J17" s="29">
        <v>87</v>
      </c>
      <c r="K17" s="30">
        <v>88.962000000000003</v>
      </c>
      <c r="L17" s="99">
        <v>87.93</v>
      </c>
      <c r="M17" s="99">
        <v>89.263000000000005</v>
      </c>
      <c r="N17" s="99">
        <v>89.613</v>
      </c>
      <c r="O17" s="99">
        <v>88.427999999999997</v>
      </c>
      <c r="P17" s="99">
        <v>90.03</v>
      </c>
      <c r="Q17" s="30">
        <v>90.52</v>
      </c>
      <c r="R17" s="30">
        <v>90</v>
      </c>
      <c r="S17" s="30">
        <v>89</v>
      </c>
      <c r="T17" s="30">
        <v>88.79</v>
      </c>
      <c r="U17" s="150">
        <v>90</v>
      </c>
      <c r="V17" s="37">
        <v>91</v>
      </c>
      <c r="W17" s="37">
        <v>87</v>
      </c>
      <c r="X17" s="37">
        <v>88</v>
      </c>
    </row>
    <row r="18" spans="1:24" ht="18">
      <c r="A18" s="203" t="s">
        <v>708</v>
      </c>
      <c r="E18" s="29">
        <v>81</v>
      </c>
      <c r="F18" s="29">
        <v>83</v>
      </c>
      <c r="G18" s="29">
        <v>83</v>
      </c>
      <c r="H18" s="29">
        <v>82</v>
      </c>
      <c r="I18" s="30">
        <v>83.841981961134692</v>
      </c>
      <c r="J18" s="29">
        <v>84</v>
      </c>
      <c r="K18" s="30">
        <v>84.262</v>
      </c>
      <c r="L18" s="99">
        <v>83.103999999999999</v>
      </c>
      <c r="M18" s="99">
        <v>84.814999999999998</v>
      </c>
      <c r="N18" s="99">
        <v>88.137</v>
      </c>
      <c r="O18" s="99">
        <v>86.028000000000006</v>
      </c>
      <c r="P18" s="99">
        <v>87.46</v>
      </c>
      <c r="Q18" s="30">
        <v>87.57</v>
      </c>
      <c r="R18" s="30">
        <v>87</v>
      </c>
      <c r="S18" s="30">
        <v>88</v>
      </c>
      <c r="T18" s="30">
        <v>86.96</v>
      </c>
      <c r="U18" s="150">
        <v>87</v>
      </c>
      <c r="V18" s="37"/>
      <c r="W18" s="37"/>
      <c r="X18" s="37"/>
    </row>
    <row r="19" spans="1:24" ht="18">
      <c r="A19" s="6" t="s">
        <v>562</v>
      </c>
      <c r="E19" s="29">
        <v>70</v>
      </c>
      <c r="F19" s="29">
        <v>75</v>
      </c>
      <c r="G19" s="29">
        <v>70</v>
      </c>
      <c r="H19" s="29">
        <v>70</v>
      </c>
      <c r="I19" s="30">
        <v>71.794378155014527</v>
      </c>
      <c r="J19" s="29">
        <v>72</v>
      </c>
      <c r="K19" s="30">
        <v>70.667000000000002</v>
      </c>
      <c r="L19" s="99">
        <v>71.024000000000001</v>
      </c>
      <c r="M19" s="99">
        <v>72.44</v>
      </c>
      <c r="N19" s="99">
        <v>76.843000000000004</v>
      </c>
      <c r="O19" s="99">
        <v>75.100999999999999</v>
      </c>
      <c r="P19" s="99">
        <v>73.260000000000005</v>
      </c>
      <c r="Q19" s="30">
        <v>77.88</v>
      </c>
      <c r="R19" s="30">
        <v>78</v>
      </c>
      <c r="S19" s="30">
        <v>77</v>
      </c>
      <c r="T19" s="30">
        <v>75</v>
      </c>
      <c r="U19" s="150">
        <v>73</v>
      </c>
      <c r="V19" s="152">
        <v>75</v>
      </c>
      <c r="W19" s="152">
        <v>75</v>
      </c>
      <c r="X19" s="152">
        <v>75</v>
      </c>
    </row>
    <row r="20" spans="1:24">
      <c r="A20" s="6" t="s">
        <v>97</v>
      </c>
      <c r="E20" s="29">
        <v>82</v>
      </c>
      <c r="F20" s="29">
        <v>82</v>
      </c>
      <c r="G20" s="29">
        <v>70</v>
      </c>
      <c r="H20" s="29">
        <v>78</v>
      </c>
      <c r="I20" s="30">
        <v>80.969357685950428</v>
      </c>
      <c r="J20" s="29">
        <v>83</v>
      </c>
      <c r="K20" s="30">
        <v>82.075000000000003</v>
      </c>
      <c r="L20" s="99">
        <v>80.227999999999994</v>
      </c>
      <c r="M20" s="99">
        <v>82.177000000000007</v>
      </c>
      <c r="N20" s="99">
        <v>83.611999999999995</v>
      </c>
      <c r="O20" s="99">
        <v>82.010999999999996</v>
      </c>
      <c r="P20" s="99">
        <v>83.07</v>
      </c>
      <c r="Q20" s="30">
        <v>82</v>
      </c>
      <c r="R20" s="30">
        <v>83</v>
      </c>
      <c r="S20" s="30">
        <v>83</v>
      </c>
      <c r="T20" s="30">
        <v>83.04</v>
      </c>
      <c r="U20" s="150">
        <v>82</v>
      </c>
      <c r="V20" s="37">
        <v>83</v>
      </c>
      <c r="W20" s="37">
        <v>78</v>
      </c>
      <c r="X20" s="37">
        <v>78</v>
      </c>
    </row>
    <row r="21" spans="1:24" ht="18">
      <c r="A21" s="6" t="s">
        <v>563</v>
      </c>
      <c r="E21" s="29">
        <v>75</v>
      </c>
      <c r="F21" s="29">
        <v>71</v>
      </c>
      <c r="G21" s="29">
        <v>71</v>
      </c>
      <c r="H21" s="29">
        <v>75</v>
      </c>
      <c r="I21" s="30">
        <v>73.662748885414331</v>
      </c>
      <c r="J21" s="29">
        <v>77</v>
      </c>
      <c r="K21" s="30">
        <v>78.912000000000006</v>
      </c>
      <c r="L21" s="99">
        <v>78.552000000000007</v>
      </c>
      <c r="M21" s="99">
        <v>78.548000000000002</v>
      </c>
      <c r="N21" s="99">
        <v>81.28</v>
      </c>
      <c r="O21" s="99">
        <v>76.894000000000005</v>
      </c>
      <c r="P21" s="99">
        <v>80.47</v>
      </c>
      <c r="Q21" s="30">
        <v>83.44</v>
      </c>
      <c r="R21" s="30">
        <v>82</v>
      </c>
      <c r="S21" s="30">
        <v>83</v>
      </c>
      <c r="T21" s="30">
        <v>78.430000000000007</v>
      </c>
      <c r="U21" s="150">
        <v>75</v>
      </c>
      <c r="V21" s="152">
        <v>76</v>
      </c>
      <c r="W21" s="152">
        <v>73</v>
      </c>
      <c r="X21" s="152">
        <v>79</v>
      </c>
    </row>
    <row r="22" spans="1:24" ht="18">
      <c r="A22" s="6" t="s">
        <v>564</v>
      </c>
      <c r="E22" s="29">
        <v>72</v>
      </c>
      <c r="F22" s="29">
        <v>75</v>
      </c>
      <c r="G22" s="29">
        <v>74</v>
      </c>
      <c r="H22" s="29">
        <v>76</v>
      </c>
      <c r="I22" s="30">
        <v>75.920192316283234</v>
      </c>
      <c r="J22" s="29">
        <v>80</v>
      </c>
      <c r="K22" s="30">
        <v>80.128</v>
      </c>
      <c r="L22" s="99">
        <v>77.938000000000002</v>
      </c>
      <c r="M22" s="99">
        <v>76.435000000000002</v>
      </c>
      <c r="N22" s="99">
        <v>79.335999999999999</v>
      </c>
      <c r="O22" s="99">
        <v>76.397000000000006</v>
      </c>
      <c r="P22" s="99">
        <v>79.5</v>
      </c>
      <c r="Q22" s="30">
        <v>80.91</v>
      </c>
      <c r="R22" s="30">
        <v>80</v>
      </c>
      <c r="S22" s="30">
        <v>81</v>
      </c>
      <c r="T22" s="30">
        <v>81.66</v>
      </c>
      <c r="U22" s="150">
        <v>78</v>
      </c>
      <c r="V22" s="152">
        <v>71</v>
      </c>
      <c r="W22" s="152">
        <v>69</v>
      </c>
      <c r="X22" s="152">
        <v>77</v>
      </c>
    </row>
    <row r="23" spans="1:24" ht="9" customHeight="1">
      <c r="E23" s="29"/>
      <c r="F23" s="29"/>
      <c r="G23" s="29"/>
      <c r="H23" s="29"/>
      <c r="I23" s="29"/>
      <c r="J23" s="6"/>
      <c r="K23" s="100"/>
      <c r="L23" s="101"/>
      <c r="M23" s="101"/>
      <c r="N23" s="101"/>
      <c r="O23" s="101"/>
      <c r="P23" s="37"/>
      <c r="Q23" s="30"/>
      <c r="S23" s="37"/>
      <c r="U23" s="150"/>
      <c r="V23" s="37"/>
      <c r="W23" s="37"/>
      <c r="X23" s="37"/>
    </row>
    <row r="24" spans="1:24">
      <c r="A24" s="78" t="s">
        <v>96</v>
      </c>
      <c r="B24" s="26"/>
      <c r="C24" s="57"/>
      <c r="D24" s="57"/>
      <c r="E24" s="58">
        <v>2060</v>
      </c>
      <c r="F24" s="58">
        <v>2077</v>
      </c>
      <c r="G24" s="58">
        <v>2024</v>
      </c>
      <c r="H24" s="58">
        <v>2416</v>
      </c>
      <c r="I24" s="58">
        <v>2042</v>
      </c>
      <c r="J24" s="102">
        <v>2114</v>
      </c>
      <c r="K24" s="102">
        <v>2015</v>
      </c>
      <c r="L24" s="153">
        <v>2029</v>
      </c>
      <c r="M24" s="153">
        <v>2091</v>
      </c>
      <c r="N24" s="153">
        <v>2067</v>
      </c>
      <c r="O24" s="153">
        <v>2113</v>
      </c>
      <c r="P24" s="153">
        <v>2568</v>
      </c>
      <c r="Q24" s="153">
        <v>2539</v>
      </c>
      <c r="R24" s="153">
        <v>2187</v>
      </c>
      <c r="S24" s="153">
        <v>2095</v>
      </c>
      <c r="T24" s="153">
        <v>2220</v>
      </c>
      <c r="U24" s="154">
        <v>2607</v>
      </c>
      <c r="V24" s="155">
        <v>2662</v>
      </c>
      <c r="W24" s="155">
        <v>2794</v>
      </c>
      <c r="X24" s="155">
        <v>2881</v>
      </c>
    </row>
    <row r="25" spans="1:24" ht="15" customHeight="1">
      <c r="E25" s="29"/>
      <c r="F25" s="29"/>
      <c r="G25" s="29"/>
      <c r="H25" s="29"/>
      <c r="I25" s="29"/>
      <c r="J25" s="6"/>
      <c r="K25" s="100"/>
      <c r="L25" s="101"/>
      <c r="M25" s="101"/>
      <c r="N25" s="101"/>
      <c r="O25" s="101"/>
      <c r="P25" s="37"/>
      <c r="U25" s="37"/>
      <c r="V25" s="37"/>
    </row>
    <row r="26" spans="1:24" ht="18">
      <c r="A26" s="78" t="s">
        <v>336</v>
      </c>
      <c r="B26" s="57"/>
      <c r="C26" s="57"/>
      <c r="D26" s="57"/>
      <c r="E26" s="29"/>
      <c r="F26" s="29"/>
      <c r="G26" s="29"/>
      <c r="H26" s="28"/>
      <c r="I26" s="29"/>
      <c r="J26" s="28"/>
      <c r="K26" s="71"/>
      <c r="L26" s="74"/>
      <c r="M26" s="74"/>
      <c r="N26" s="74"/>
      <c r="O26" s="74"/>
      <c r="P26" s="74"/>
      <c r="X26" s="45" t="s">
        <v>415</v>
      </c>
    </row>
    <row r="27" spans="1:24" ht="9" customHeight="1">
      <c r="A27" s="77"/>
      <c r="E27" s="29"/>
      <c r="F27" s="29"/>
      <c r="G27" s="29"/>
      <c r="H27" s="55"/>
      <c r="I27" s="55"/>
      <c r="J27" s="6"/>
      <c r="K27" s="100"/>
      <c r="L27" s="101"/>
      <c r="M27" s="101"/>
      <c r="N27" s="101"/>
      <c r="O27" s="101"/>
      <c r="P27" s="37"/>
      <c r="U27" s="37"/>
      <c r="V27" s="37"/>
    </row>
    <row r="28" spans="1:24">
      <c r="A28" s="6" t="s">
        <v>93</v>
      </c>
      <c r="E28" s="29">
        <v>86</v>
      </c>
      <c r="F28" s="29">
        <v>85</v>
      </c>
      <c r="G28" s="29">
        <v>87</v>
      </c>
      <c r="H28" s="29">
        <v>87</v>
      </c>
      <c r="I28" s="30">
        <v>83.655588711490907</v>
      </c>
      <c r="J28" s="29">
        <v>80</v>
      </c>
      <c r="K28" s="30">
        <v>88.694999999999993</v>
      </c>
      <c r="L28" s="99">
        <v>87.29</v>
      </c>
      <c r="M28" s="99">
        <v>85.144000000000005</v>
      </c>
      <c r="N28" s="99">
        <v>90.298000000000002</v>
      </c>
      <c r="O28" s="99">
        <v>92.123999999999995</v>
      </c>
      <c r="P28" s="99">
        <v>91</v>
      </c>
      <c r="Q28" s="30">
        <v>87.39</v>
      </c>
      <c r="R28" s="30">
        <v>92</v>
      </c>
      <c r="S28" s="30">
        <v>88</v>
      </c>
      <c r="T28" s="30">
        <v>90.53</v>
      </c>
      <c r="U28" s="149">
        <v>92</v>
      </c>
      <c r="V28" s="37">
        <v>92</v>
      </c>
      <c r="W28" s="37">
        <v>92</v>
      </c>
      <c r="X28" s="37">
        <v>89</v>
      </c>
    </row>
    <row r="29" spans="1:24">
      <c r="A29" s="6" t="s">
        <v>104</v>
      </c>
      <c r="E29" s="29">
        <v>53</v>
      </c>
      <c r="F29" s="29">
        <v>55</v>
      </c>
      <c r="G29" s="29">
        <v>52</v>
      </c>
      <c r="H29" s="29">
        <v>68</v>
      </c>
      <c r="I29" s="30">
        <v>55.820143467506178</v>
      </c>
      <c r="J29" s="29">
        <v>52</v>
      </c>
      <c r="K29" s="30">
        <v>68.756</v>
      </c>
      <c r="L29" s="99">
        <v>57.938000000000002</v>
      </c>
      <c r="M29" s="99">
        <v>54.292000000000002</v>
      </c>
      <c r="N29" s="99">
        <v>55.817</v>
      </c>
      <c r="O29" s="99">
        <v>61.603999999999999</v>
      </c>
      <c r="P29" s="99">
        <v>54</v>
      </c>
      <c r="Q29" s="30">
        <v>55.12</v>
      </c>
      <c r="R29" s="30">
        <v>70</v>
      </c>
      <c r="S29" s="30">
        <v>48</v>
      </c>
      <c r="T29" s="30">
        <v>68.31</v>
      </c>
      <c r="U29" s="149">
        <v>60</v>
      </c>
      <c r="V29" s="37">
        <v>59</v>
      </c>
      <c r="W29" s="37">
        <v>63</v>
      </c>
      <c r="X29" s="37">
        <v>48</v>
      </c>
    </row>
    <row r="30" spans="1:24">
      <c r="A30" s="6" t="s">
        <v>103</v>
      </c>
      <c r="E30" s="29">
        <v>64</v>
      </c>
      <c r="F30" s="29">
        <v>60</v>
      </c>
      <c r="G30" s="29">
        <v>64</v>
      </c>
      <c r="H30" s="29">
        <v>66</v>
      </c>
      <c r="I30" s="30">
        <v>68.356915673487748</v>
      </c>
      <c r="J30" s="29">
        <v>64</v>
      </c>
      <c r="K30" s="30">
        <v>69.790000000000006</v>
      </c>
      <c r="L30" s="99">
        <v>69.825000000000003</v>
      </c>
      <c r="M30" s="99">
        <v>65.067999999999998</v>
      </c>
      <c r="N30" s="99">
        <v>65.069999999999993</v>
      </c>
      <c r="O30" s="99">
        <v>69.081000000000003</v>
      </c>
      <c r="P30" s="99">
        <v>62</v>
      </c>
      <c r="Q30" s="30">
        <v>64.58</v>
      </c>
      <c r="R30" s="30">
        <v>68</v>
      </c>
      <c r="S30" s="30">
        <v>66</v>
      </c>
      <c r="T30" s="30">
        <v>68.92</v>
      </c>
      <c r="U30" s="149">
        <v>70</v>
      </c>
      <c r="V30" s="37">
        <v>72</v>
      </c>
      <c r="W30" s="37">
        <v>66</v>
      </c>
      <c r="X30" s="37">
        <v>70</v>
      </c>
    </row>
    <row r="31" spans="1:24" ht="9" customHeight="1">
      <c r="E31" s="29"/>
      <c r="F31" s="29"/>
      <c r="G31" s="29"/>
      <c r="H31" s="29"/>
      <c r="I31" s="29"/>
      <c r="J31" s="29" t="s">
        <v>221</v>
      </c>
      <c r="K31" s="30"/>
      <c r="L31" s="101"/>
      <c r="M31" s="101"/>
      <c r="N31" s="101"/>
      <c r="O31" s="101"/>
      <c r="P31" s="101"/>
      <c r="Q31" s="30"/>
      <c r="R31" s="30"/>
      <c r="S31" s="30"/>
      <c r="T31" s="30"/>
      <c r="U31" s="149"/>
      <c r="V31" s="37"/>
      <c r="W31" s="37"/>
      <c r="X31" s="37"/>
    </row>
    <row r="32" spans="1:24">
      <c r="A32" s="6" t="s">
        <v>102</v>
      </c>
      <c r="E32" s="29">
        <v>91</v>
      </c>
      <c r="F32" s="29">
        <v>87</v>
      </c>
      <c r="G32" s="29">
        <v>81</v>
      </c>
      <c r="H32" s="29">
        <v>91</v>
      </c>
      <c r="I32" s="30">
        <v>87.967127501686534</v>
      </c>
      <c r="J32" s="29">
        <v>94</v>
      </c>
      <c r="K32" s="30">
        <v>86.92</v>
      </c>
      <c r="L32" s="99">
        <v>81.96</v>
      </c>
      <c r="M32" s="99">
        <v>90.016000000000005</v>
      </c>
      <c r="N32" s="99">
        <v>87.301000000000002</v>
      </c>
      <c r="O32" s="99">
        <v>89.742000000000004</v>
      </c>
      <c r="P32" s="99">
        <v>86</v>
      </c>
      <c r="Q32" s="30">
        <v>90.91</v>
      </c>
      <c r="R32" s="30">
        <v>90</v>
      </c>
      <c r="S32" s="30">
        <v>90</v>
      </c>
      <c r="T32" s="30">
        <v>93.27</v>
      </c>
      <c r="U32" s="149">
        <v>93</v>
      </c>
      <c r="V32" s="37">
        <v>93</v>
      </c>
      <c r="W32" s="37">
        <v>95</v>
      </c>
      <c r="X32" s="37">
        <v>87</v>
      </c>
    </row>
    <row r="33" spans="1:24">
      <c r="A33" s="6" t="s">
        <v>101</v>
      </c>
      <c r="E33" s="29">
        <v>73</v>
      </c>
      <c r="F33" s="29">
        <v>74</v>
      </c>
      <c r="G33" s="29">
        <v>72</v>
      </c>
      <c r="H33" s="29">
        <v>75</v>
      </c>
      <c r="I33" s="30">
        <v>80.82405239487295</v>
      </c>
      <c r="J33" s="29">
        <v>78</v>
      </c>
      <c r="K33" s="30">
        <v>78.897999999999996</v>
      </c>
      <c r="L33" s="99">
        <v>78.668000000000006</v>
      </c>
      <c r="M33" s="99">
        <v>79.665999999999997</v>
      </c>
      <c r="N33" s="99">
        <v>82.834999999999994</v>
      </c>
      <c r="O33" s="99">
        <v>81.661000000000001</v>
      </c>
      <c r="P33" s="99">
        <v>78</v>
      </c>
      <c r="Q33" s="30">
        <v>62.98</v>
      </c>
      <c r="R33" s="30">
        <v>75</v>
      </c>
      <c r="S33" s="30">
        <v>83</v>
      </c>
      <c r="T33" s="30">
        <v>85.97</v>
      </c>
      <c r="U33" s="149">
        <v>87</v>
      </c>
      <c r="V33" s="37">
        <v>89</v>
      </c>
      <c r="W33" s="37">
        <v>89</v>
      </c>
      <c r="X33" s="37">
        <v>86</v>
      </c>
    </row>
    <row r="34" spans="1:24">
      <c r="A34" s="6" t="s">
        <v>100</v>
      </c>
      <c r="E34" s="29">
        <v>78</v>
      </c>
      <c r="F34" s="29">
        <v>78</v>
      </c>
      <c r="G34" s="29">
        <v>83</v>
      </c>
      <c r="H34" s="29">
        <v>87</v>
      </c>
      <c r="I34" s="30">
        <v>89.565823926242416</v>
      </c>
      <c r="J34" s="29">
        <v>85</v>
      </c>
      <c r="K34" s="30">
        <v>78.322999999999993</v>
      </c>
      <c r="L34" s="99">
        <v>82.129000000000005</v>
      </c>
      <c r="M34" s="99">
        <v>77.569000000000003</v>
      </c>
      <c r="N34" s="99">
        <v>90.117999999999995</v>
      </c>
      <c r="O34" s="99">
        <v>86.278000000000006</v>
      </c>
      <c r="P34" s="99">
        <v>89</v>
      </c>
      <c r="Q34" s="30">
        <v>81.17</v>
      </c>
      <c r="R34" s="30">
        <v>82</v>
      </c>
      <c r="S34" s="30">
        <v>86</v>
      </c>
      <c r="T34" s="30">
        <v>89.99</v>
      </c>
      <c r="U34" s="149">
        <v>92</v>
      </c>
      <c r="V34" s="37">
        <v>91</v>
      </c>
      <c r="W34" s="37">
        <v>93</v>
      </c>
      <c r="X34" s="37">
        <v>90</v>
      </c>
    </row>
    <row r="35" spans="1:24">
      <c r="A35" s="6" t="s">
        <v>99</v>
      </c>
      <c r="E35" s="29">
        <v>76</v>
      </c>
      <c r="F35" s="29">
        <v>83</v>
      </c>
      <c r="G35" s="29">
        <v>77</v>
      </c>
      <c r="H35" s="29">
        <v>85</v>
      </c>
      <c r="I35" s="30">
        <v>79.726906678659773</v>
      </c>
      <c r="J35" s="29">
        <v>89</v>
      </c>
      <c r="K35" s="30">
        <v>86.183999999999997</v>
      </c>
      <c r="L35" s="99">
        <v>86.66</v>
      </c>
      <c r="M35" s="99">
        <v>85.722999999999999</v>
      </c>
      <c r="N35" s="99">
        <v>91.332999999999998</v>
      </c>
      <c r="O35" s="99">
        <v>91.293000000000006</v>
      </c>
      <c r="P35" s="99">
        <v>87</v>
      </c>
      <c r="Q35" s="30">
        <v>86.05</v>
      </c>
      <c r="R35" s="30">
        <v>86</v>
      </c>
      <c r="S35" s="30">
        <v>89</v>
      </c>
      <c r="T35" s="30">
        <v>94.37</v>
      </c>
      <c r="U35" s="149">
        <v>95</v>
      </c>
      <c r="V35" s="37">
        <v>91</v>
      </c>
      <c r="W35" s="37">
        <v>93</v>
      </c>
      <c r="X35" s="37">
        <v>94</v>
      </c>
    </row>
    <row r="36" spans="1:24" ht="9" customHeight="1">
      <c r="E36" s="29"/>
      <c r="F36" s="29"/>
      <c r="G36" s="29"/>
      <c r="H36" s="29"/>
      <c r="I36" s="29"/>
      <c r="J36" s="6"/>
      <c r="K36" s="100"/>
      <c r="L36" s="101"/>
      <c r="M36" s="101"/>
      <c r="N36" s="101"/>
      <c r="O36" s="101"/>
      <c r="P36" s="101"/>
      <c r="Q36" s="30"/>
      <c r="R36" s="30"/>
      <c r="S36" s="30"/>
      <c r="T36" s="30"/>
      <c r="U36" s="149"/>
      <c r="V36" s="37"/>
      <c r="W36" s="37"/>
      <c r="X36" s="37"/>
    </row>
    <row r="37" spans="1:24">
      <c r="A37" s="6" t="s">
        <v>92</v>
      </c>
      <c r="E37" s="29">
        <v>76</v>
      </c>
      <c r="F37" s="29">
        <v>73</v>
      </c>
      <c r="G37" s="29">
        <v>76</v>
      </c>
      <c r="H37" s="29">
        <v>78</v>
      </c>
      <c r="I37" s="30">
        <v>81.830231167078935</v>
      </c>
      <c r="J37" s="29">
        <v>73</v>
      </c>
      <c r="K37" s="30">
        <v>86.581000000000003</v>
      </c>
      <c r="L37" s="99">
        <v>86.069000000000003</v>
      </c>
      <c r="M37" s="99">
        <v>86.652000000000001</v>
      </c>
      <c r="N37" s="99">
        <v>90.233000000000004</v>
      </c>
      <c r="O37" s="99">
        <v>88.126000000000005</v>
      </c>
      <c r="P37" s="99">
        <v>87</v>
      </c>
      <c r="Q37" s="30">
        <v>88.85</v>
      </c>
      <c r="R37" s="30">
        <v>89</v>
      </c>
      <c r="S37" s="30">
        <v>89</v>
      </c>
      <c r="T37" s="30">
        <v>90.47</v>
      </c>
      <c r="U37" s="149">
        <v>94</v>
      </c>
      <c r="V37" s="37">
        <v>88</v>
      </c>
      <c r="W37" s="37">
        <v>86</v>
      </c>
      <c r="X37" s="37">
        <v>86</v>
      </c>
    </row>
    <row r="38" spans="1:24">
      <c r="A38" s="6" t="s">
        <v>98</v>
      </c>
      <c r="E38" s="29">
        <v>79</v>
      </c>
      <c r="F38" s="29">
        <v>76</v>
      </c>
      <c r="G38" s="29">
        <v>82</v>
      </c>
      <c r="H38" s="29">
        <v>79</v>
      </c>
      <c r="I38" s="30">
        <v>81.369373510231611</v>
      </c>
      <c r="J38" s="29">
        <v>78</v>
      </c>
      <c r="K38" s="30">
        <v>86.186999999999998</v>
      </c>
      <c r="L38" s="99">
        <v>83.79</v>
      </c>
      <c r="M38" s="99">
        <v>81.876999999999995</v>
      </c>
      <c r="N38" s="99">
        <v>87.491</v>
      </c>
      <c r="O38" s="99">
        <v>87.603999999999999</v>
      </c>
      <c r="P38" s="99">
        <v>88</v>
      </c>
      <c r="Q38" s="30">
        <v>87.45</v>
      </c>
      <c r="R38" s="30">
        <v>87</v>
      </c>
      <c r="S38" s="30">
        <v>86</v>
      </c>
      <c r="T38" s="30">
        <v>90.52</v>
      </c>
      <c r="U38" s="149">
        <v>89</v>
      </c>
      <c r="V38" s="37">
        <v>90</v>
      </c>
      <c r="W38" s="37">
        <v>91</v>
      </c>
      <c r="X38" s="37">
        <v>91</v>
      </c>
    </row>
    <row r="39" spans="1:24" ht="18">
      <c r="A39" s="6" t="s">
        <v>561</v>
      </c>
      <c r="E39" s="29">
        <v>78</v>
      </c>
      <c r="F39" s="29">
        <v>78</v>
      </c>
      <c r="G39" s="29">
        <v>78</v>
      </c>
      <c r="H39" s="29">
        <v>82</v>
      </c>
      <c r="I39" s="30">
        <v>75.939907353271877</v>
      </c>
      <c r="J39" s="29">
        <v>77</v>
      </c>
      <c r="K39" s="30">
        <v>78.492999999999995</v>
      </c>
      <c r="L39" s="99">
        <v>82.906000000000006</v>
      </c>
      <c r="M39" s="99">
        <v>80.545000000000002</v>
      </c>
      <c r="N39" s="99">
        <v>83.385999999999996</v>
      </c>
      <c r="O39" s="99">
        <v>84.64</v>
      </c>
      <c r="P39" s="99">
        <v>85</v>
      </c>
      <c r="Q39" s="30">
        <v>86.16</v>
      </c>
      <c r="R39" s="30">
        <v>87</v>
      </c>
      <c r="S39" s="30">
        <v>84</v>
      </c>
      <c r="T39" s="30">
        <v>85.4</v>
      </c>
      <c r="U39" s="149">
        <v>87</v>
      </c>
      <c r="V39" s="37"/>
      <c r="W39" s="37"/>
      <c r="X39" s="37"/>
    </row>
    <row r="40" spans="1:24" ht="18">
      <c r="A40" s="6" t="s">
        <v>562</v>
      </c>
      <c r="E40" s="29">
        <v>78</v>
      </c>
      <c r="F40" s="29">
        <v>78</v>
      </c>
      <c r="G40" s="29">
        <v>80</v>
      </c>
      <c r="H40" s="29">
        <v>80</v>
      </c>
      <c r="I40" s="30">
        <v>69.797154036429063</v>
      </c>
      <c r="J40" s="29">
        <v>73</v>
      </c>
      <c r="K40" s="30">
        <v>71.012</v>
      </c>
      <c r="L40" s="99">
        <v>76.994</v>
      </c>
      <c r="M40" s="99">
        <v>72.123999999999995</v>
      </c>
      <c r="N40" s="99">
        <v>79.516999999999996</v>
      </c>
      <c r="O40" s="99">
        <v>79.075999999999993</v>
      </c>
      <c r="P40" s="99">
        <v>77</v>
      </c>
      <c r="Q40" s="30">
        <v>78.55</v>
      </c>
      <c r="R40" s="30">
        <v>79</v>
      </c>
      <c r="S40" s="30">
        <v>79</v>
      </c>
      <c r="T40" s="30">
        <v>80.17</v>
      </c>
      <c r="U40" s="149">
        <v>81</v>
      </c>
      <c r="V40" s="152">
        <v>82</v>
      </c>
      <c r="W40" s="152">
        <v>81</v>
      </c>
      <c r="X40" s="152">
        <v>77</v>
      </c>
    </row>
    <row r="41" spans="1:24">
      <c r="A41" s="6" t="s">
        <v>97</v>
      </c>
      <c r="E41" s="29">
        <v>81</v>
      </c>
      <c r="F41" s="29">
        <v>80</v>
      </c>
      <c r="G41" s="29">
        <v>81</v>
      </c>
      <c r="H41" s="29">
        <v>76</v>
      </c>
      <c r="I41" s="30">
        <v>71.584627614121885</v>
      </c>
      <c r="J41" s="29">
        <v>73</v>
      </c>
      <c r="K41" s="30">
        <v>83.409000000000006</v>
      </c>
      <c r="L41" s="99">
        <v>78.355999999999995</v>
      </c>
      <c r="M41" s="99">
        <v>71.998999999999995</v>
      </c>
      <c r="N41" s="99">
        <v>84.085999999999999</v>
      </c>
      <c r="O41" s="99">
        <v>81.811000000000007</v>
      </c>
      <c r="P41" s="99">
        <v>80</v>
      </c>
      <c r="Q41" s="30">
        <v>78.98</v>
      </c>
      <c r="R41" s="30">
        <v>81</v>
      </c>
      <c r="S41" s="30">
        <v>84</v>
      </c>
      <c r="T41" s="30">
        <v>88.44</v>
      </c>
      <c r="U41" s="149">
        <v>89</v>
      </c>
      <c r="V41" s="37">
        <v>82</v>
      </c>
      <c r="W41" s="37">
        <v>83</v>
      </c>
      <c r="X41" s="37">
        <v>83</v>
      </c>
    </row>
    <row r="42" spans="1:24" ht="18">
      <c r="A42" s="6" t="s">
        <v>563</v>
      </c>
      <c r="E42" s="29">
        <v>80</v>
      </c>
      <c r="F42" s="29">
        <v>81</v>
      </c>
      <c r="G42" s="29">
        <v>79</v>
      </c>
      <c r="H42" s="29">
        <v>77</v>
      </c>
      <c r="I42" s="30">
        <v>81.345720935462097</v>
      </c>
      <c r="J42" s="29">
        <v>83</v>
      </c>
      <c r="K42" s="30">
        <v>84.269000000000005</v>
      </c>
      <c r="L42" s="99">
        <v>88.965999999999994</v>
      </c>
      <c r="M42" s="99">
        <v>83.620999999999995</v>
      </c>
      <c r="N42" s="99">
        <v>85.867999999999995</v>
      </c>
      <c r="O42" s="99">
        <v>85.539000000000001</v>
      </c>
      <c r="P42" s="99">
        <v>81</v>
      </c>
      <c r="Q42" s="30">
        <v>86.47</v>
      </c>
      <c r="R42" s="30">
        <v>86</v>
      </c>
      <c r="S42" s="30">
        <v>86</v>
      </c>
      <c r="T42" s="30">
        <v>85.73</v>
      </c>
      <c r="U42" s="149">
        <v>85</v>
      </c>
      <c r="V42" s="152">
        <v>89</v>
      </c>
      <c r="W42" s="152">
        <v>85</v>
      </c>
      <c r="X42" s="152">
        <v>85</v>
      </c>
    </row>
    <row r="43" spans="1:24" ht="18">
      <c r="A43" s="6" t="s">
        <v>564</v>
      </c>
      <c r="E43" s="29">
        <v>68</v>
      </c>
      <c r="F43" s="29">
        <v>71</v>
      </c>
      <c r="G43" s="29">
        <v>70</v>
      </c>
      <c r="H43" s="29">
        <v>72</v>
      </c>
      <c r="I43" s="30">
        <v>71.196161232291445</v>
      </c>
      <c r="J43" s="29">
        <v>80</v>
      </c>
      <c r="K43" s="30">
        <v>78.010999999999996</v>
      </c>
      <c r="L43" s="99">
        <v>77.019000000000005</v>
      </c>
      <c r="M43" s="99">
        <v>73.962999999999994</v>
      </c>
      <c r="N43" s="99">
        <v>78.055000000000007</v>
      </c>
      <c r="O43" s="99">
        <v>80.150000000000006</v>
      </c>
      <c r="P43" s="99">
        <v>77</v>
      </c>
      <c r="Q43" s="30">
        <v>81.13</v>
      </c>
      <c r="R43" s="30">
        <v>82</v>
      </c>
      <c r="S43" s="30">
        <v>78</v>
      </c>
      <c r="T43" s="30">
        <v>80.69</v>
      </c>
      <c r="U43" s="149">
        <v>79</v>
      </c>
      <c r="V43" s="152">
        <v>80</v>
      </c>
      <c r="W43" s="152">
        <v>78</v>
      </c>
      <c r="X43" s="152">
        <v>79</v>
      </c>
    </row>
    <row r="44" spans="1:24" ht="9" customHeight="1">
      <c r="E44" s="29"/>
      <c r="F44" s="29"/>
      <c r="G44" s="29"/>
      <c r="H44" s="29"/>
      <c r="I44" s="29"/>
      <c r="J44" s="6"/>
      <c r="K44" s="100"/>
      <c r="L44" s="101"/>
      <c r="M44" s="101"/>
      <c r="N44" s="101"/>
      <c r="O44" s="101"/>
      <c r="P44" s="37"/>
      <c r="S44" s="37"/>
      <c r="U44" s="149"/>
      <c r="V44" s="37"/>
      <c r="W44" s="37"/>
      <c r="X44" s="37"/>
    </row>
    <row r="45" spans="1:24">
      <c r="A45" s="78" t="s">
        <v>96</v>
      </c>
      <c r="B45" s="26"/>
      <c r="C45" s="57"/>
      <c r="D45" s="57"/>
      <c r="E45" s="55">
        <v>465</v>
      </c>
      <c r="F45" s="55">
        <v>535</v>
      </c>
      <c r="G45" s="55">
        <v>464</v>
      </c>
      <c r="H45" s="55">
        <v>457</v>
      </c>
      <c r="I45" s="102">
        <v>382</v>
      </c>
      <c r="J45" s="102">
        <v>420</v>
      </c>
      <c r="K45" s="102">
        <v>480</v>
      </c>
      <c r="L45" s="102">
        <v>323</v>
      </c>
      <c r="M45" s="102">
        <v>391</v>
      </c>
      <c r="N45" s="102">
        <v>481</v>
      </c>
      <c r="O45" s="102">
        <v>562</v>
      </c>
      <c r="P45" s="102">
        <v>672</v>
      </c>
      <c r="Q45" s="102">
        <v>706</v>
      </c>
      <c r="R45" s="102">
        <v>825</v>
      </c>
      <c r="S45" s="102">
        <v>786</v>
      </c>
      <c r="T45" s="102">
        <v>753</v>
      </c>
      <c r="U45" s="149">
        <v>672</v>
      </c>
      <c r="V45" s="37">
        <v>618</v>
      </c>
      <c r="W45" s="155">
        <v>614</v>
      </c>
      <c r="X45" s="155">
        <v>645</v>
      </c>
    </row>
    <row r="46" spans="1:24" ht="15" customHeight="1">
      <c r="E46" s="29"/>
      <c r="F46" s="29"/>
      <c r="G46" s="29"/>
      <c r="H46" s="29"/>
      <c r="I46" s="29"/>
      <c r="J46" s="6"/>
      <c r="K46" s="100"/>
      <c r="L46" s="101"/>
      <c r="M46" s="101"/>
      <c r="N46" s="101"/>
      <c r="O46" s="101"/>
      <c r="P46" s="37"/>
      <c r="V46" s="37"/>
    </row>
    <row r="47" spans="1:24" ht="17.25">
      <c r="A47" s="78" t="s">
        <v>95</v>
      </c>
      <c r="B47" s="57"/>
      <c r="C47" s="57"/>
      <c r="D47" s="57"/>
      <c r="E47" s="29"/>
      <c r="F47" s="29"/>
      <c r="G47" s="29"/>
      <c r="H47" s="28"/>
      <c r="I47" s="29"/>
      <c r="J47" s="28"/>
      <c r="K47" s="71"/>
      <c r="L47" s="74"/>
      <c r="M47" s="74"/>
      <c r="N47" s="74"/>
      <c r="O47" s="74"/>
      <c r="P47" s="74"/>
      <c r="X47" s="45" t="s">
        <v>415</v>
      </c>
    </row>
    <row r="48" spans="1:24" ht="9" customHeight="1">
      <c r="A48" s="77"/>
      <c r="E48" s="29"/>
      <c r="F48" s="29"/>
      <c r="G48" s="29"/>
      <c r="H48" s="29"/>
      <c r="I48" s="29"/>
      <c r="J48" s="6"/>
      <c r="K48" s="100"/>
      <c r="L48" s="101"/>
      <c r="M48" s="101"/>
      <c r="N48" s="101"/>
      <c r="O48" s="101"/>
      <c r="P48" s="37"/>
      <c r="V48" s="37"/>
    </row>
    <row r="49" spans="1:24">
      <c r="A49" s="6" t="s">
        <v>93</v>
      </c>
      <c r="E49" s="29">
        <v>80</v>
      </c>
      <c r="F49" s="29">
        <v>78</v>
      </c>
      <c r="G49" s="29">
        <v>78</v>
      </c>
      <c r="H49" s="29">
        <v>80</v>
      </c>
      <c r="I49" s="103">
        <v>81.568786560094736</v>
      </c>
      <c r="J49" s="29">
        <v>83</v>
      </c>
      <c r="K49" s="30">
        <v>84.99</v>
      </c>
      <c r="L49" s="99">
        <v>82.305999999999997</v>
      </c>
      <c r="M49" s="99">
        <v>85.566999999999993</v>
      </c>
      <c r="N49" s="99">
        <v>86.289000000000001</v>
      </c>
      <c r="O49" s="99">
        <v>86.623999999999995</v>
      </c>
      <c r="P49" s="99">
        <v>86</v>
      </c>
      <c r="Q49" s="30">
        <v>86</v>
      </c>
      <c r="R49" s="29">
        <v>84</v>
      </c>
      <c r="S49" s="29">
        <v>85</v>
      </c>
      <c r="T49" s="29">
        <v>86</v>
      </c>
      <c r="U49" s="149">
        <v>85</v>
      </c>
      <c r="V49" s="37">
        <v>85</v>
      </c>
      <c r="W49" s="37">
        <v>81</v>
      </c>
      <c r="X49" s="37">
        <v>82</v>
      </c>
    </row>
    <row r="50" spans="1:24">
      <c r="A50" s="6" t="s">
        <v>92</v>
      </c>
      <c r="E50" s="29">
        <v>76</v>
      </c>
      <c r="F50" s="29">
        <v>67</v>
      </c>
      <c r="G50" s="29">
        <v>72</v>
      </c>
      <c r="H50" s="29">
        <v>73</v>
      </c>
      <c r="I50" s="103">
        <v>76.405951450562469</v>
      </c>
      <c r="J50" s="29">
        <v>79</v>
      </c>
      <c r="K50" s="30">
        <v>81.614999999999995</v>
      </c>
      <c r="L50" s="99">
        <v>81.510999999999996</v>
      </c>
      <c r="M50" s="99">
        <v>84.052000000000007</v>
      </c>
      <c r="N50" s="99">
        <v>85.546000000000006</v>
      </c>
      <c r="O50" s="99">
        <v>85.664000000000001</v>
      </c>
      <c r="P50" s="99">
        <v>84</v>
      </c>
      <c r="Q50" s="30">
        <v>84.1</v>
      </c>
      <c r="R50" s="29">
        <v>81</v>
      </c>
      <c r="S50" s="29">
        <v>82</v>
      </c>
      <c r="T50" s="29">
        <v>84</v>
      </c>
      <c r="U50" s="149">
        <v>82</v>
      </c>
      <c r="V50" s="37">
        <v>83</v>
      </c>
      <c r="W50" s="37">
        <v>76</v>
      </c>
      <c r="X50" s="37">
        <v>76</v>
      </c>
    </row>
    <row r="51" spans="1:24" ht="9" customHeight="1">
      <c r="E51" s="29"/>
      <c r="F51" s="29"/>
      <c r="G51" s="29"/>
      <c r="H51" s="29"/>
      <c r="I51" s="104"/>
      <c r="J51" s="6"/>
      <c r="K51" s="100"/>
      <c r="L51" s="101"/>
      <c r="M51" s="101"/>
      <c r="N51" s="101"/>
      <c r="O51" s="101"/>
      <c r="P51" s="99"/>
      <c r="Q51" s="30"/>
      <c r="R51" s="29"/>
      <c r="S51" s="29"/>
      <c r="T51" s="29"/>
      <c r="V51" s="37"/>
      <c r="W51" s="37"/>
      <c r="X51" s="37"/>
    </row>
    <row r="52" spans="1:24">
      <c r="A52" s="78" t="s">
        <v>94</v>
      </c>
      <c r="B52" s="78"/>
      <c r="C52" s="78"/>
      <c r="D52" s="78"/>
      <c r="E52" s="29"/>
      <c r="F52" s="29"/>
      <c r="G52" s="29"/>
      <c r="H52" s="29"/>
      <c r="I52" s="104"/>
      <c r="J52" s="6"/>
      <c r="K52" s="100"/>
      <c r="L52" s="101"/>
      <c r="M52" s="101"/>
      <c r="N52" s="101"/>
      <c r="O52" s="101"/>
      <c r="P52" s="99"/>
      <c r="Q52" s="30"/>
      <c r="R52" s="29"/>
      <c r="S52" s="29"/>
      <c r="T52" s="29"/>
      <c r="V52" s="37"/>
      <c r="W52" s="37"/>
      <c r="X52" s="37"/>
    </row>
    <row r="53" spans="1:24" ht="9" customHeight="1">
      <c r="A53" s="77"/>
      <c r="E53" s="29"/>
      <c r="F53" s="29"/>
      <c r="G53" s="29"/>
      <c r="H53" s="29"/>
      <c r="I53" s="104"/>
      <c r="J53" s="6"/>
      <c r="K53" s="100"/>
      <c r="L53" s="101"/>
      <c r="M53" s="101"/>
      <c r="N53" s="101"/>
      <c r="O53" s="101"/>
      <c r="P53" s="99"/>
      <c r="Q53" s="30"/>
      <c r="R53" s="29"/>
      <c r="S53" s="29"/>
      <c r="T53" s="29"/>
      <c r="V53" s="37"/>
      <c r="W53" s="37"/>
      <c r="X53" s="37"/>
    </row>
    <row r="54" spans="1:24">
      <c r="A54" s="6" t="s">
        <v>93</v>
      </c>
      <c r="E54" s="29">
        <v>81</v>
      </c>
      <c r="F54" s="29">
        <v>75</v>
      </c>
      <c r="G54" s="29">
        <v>80</v>
      </c>
      <c r="H54" s="29">
        <v>80</v>
      </c>
      <c r="I54" s="103">
        <v>81.336500000000001</v>
      </c>
      <c r="J54" s="29">
        <v>83</v>
      </c>
      <c r="K54" s="30">
        <v>87.507000000000005</v>
      </c>
      <c r="L54" s="99">
        <v>85.635999999999996</v>
      </c>
      <c r="M54" s="99">
        <v>83.572000000000003</v>
      </c>
      <c r="N54" s="99">
        <v>85.933999999999997</v>
      </c>
      <c r="O54" s="99">
        <v>87.17</v>
      </c>
      <c r="P54" s="99">
        <v>86</v>
      </c>
      <c r="Q54" s="30">
        <v>88.35</v>
      </c>
      <c r="R54" s="29">
        <v>87</v>
      </c>
      <c r="S54" s="29">
        <v>86</v>
      </c>
      <c r="T54" s="29">
        <v>87</v>
      </c>
      <c r="U54" s="149">
        <v>87</v>
      </c>
      <c r="V54" s="37">
        <v>88</v>
      </c>
      <c r="W54" s="37">
        <v>85</v>
      </c>
      <c r="X54" s="37">
        <v>85</v>
      </c>
    </row>
    <row r="55" spans="1:24">
      <c r="A55" s="6" t="s">
        <v>92</v>
      </c>
      <c r="E55" s="29">
        <v>75</v>
      </c>
      <c r="F55" s="29">
        <v>63</v>
      </c>
      <c r="G55" s="29">
        <v>71</v>
      </c>
      <c r="H55" s="29">
        <v>68</v>
      </c>
      <c r="I55" s="103">
        <v>75.253999999999991</v>
      </c>
      <c r="J55" s="29">
        <v>78</v>
      </c>
      <c r="K55" s="30">
        <v>85.7</v>
      </c>
      <c r="L55" s="99">
        <v>83.745000000000005</v>
      </c>
      <c r="M55" s="99">
        <v>80.956999999999994</v>
      </c>
      <c r="N55" s="99">
        <v>85.733000000000004</v>
      </c>
      <c r="O55" s="99">
        <v>86.103999999999999</v>
      </c>
      <c r="P55" s="99">
        <v>85</v>
      </c>
      <c r="Q55" s="30">
        <v>87.15</v>
      </c>
      <c r="R55" s="29">
        <v>84</v>
      </c>
      <c r="S55" s="29">
        <v>83</v>
      </c>
      <c r="T55" s="29">
        <v>84</v>
      </c>
      <c r="U55" s="149">
        <v>84</v>
      </c>
      <c r="V55" s="37">
        <v>84</v>
      </c>
      <c r="W55" s="37">
        <v>78</v>
      </c>
      <c r="X55" s="37">
        <v>78</v>
      </c>
    </row>
    <row r="56" spans="1:24" ht="9" customHeight="1">
      <c r="A56" s="84"/>
      <c r="B56" s="84"/>
      <c r="C56" s="84"/>
      <c r="D56" s="84"/>
      <c r="E56" s="84"/>
      <c r="F56" s="105"/>
      <c r="G56" s="105"/>
      <c r="H56" s="105"/>
      <c r="I56" s="105"/>
      <c r="J56" s="105"/>
      <c r="K56" s="105"/>
      <c r="L56" s="105"/>
      <c r="M56" s="105"/>
      <c r="N56" s="105"/>
      <c r="O56" s="105"/>
      <c r="P56" s="105"/>
      <c r="Q56" s="84"/>
      <c r="R56" s="84"/>
      <c r="S56" s="84"/>
      <c r="T56" s="84"/>
      <c r="U56" s="84"/>
      <c r="V56" s="84"/>
      <c r="W56" s="84"/>
      <c r="X56" s="84"/>
    </row>
    <row r="57" spans="1:24" s="3" customFormat="1" ht="14.25" customHeight="1">
      <c r="A57" s="3" t="s">
        <v>319</v>
      </c>
      <c r="J57" s="108"/>
      <c r="K57" s="108"/>
      <c r="L57" s="108"/>
      <c r="M57" s="108"/>
      <c r="N57" s="108"/>
      <c r="O57" s="108"/>
    </row>
    <row r="58" spans="1:24" s="3" customFormat="1" ht="12.75">
      <c r="A58" s="3">
        <v>1</v>
      </c>
      <c r="C58" s="3" t="s">
        <v>636</v>
      </c>
    </row>
    <row r="59" spans="1:24" s="3" customFormat="1" ht="12.75">
      <c r="A59" s="3">
        <v>2</v>
      </c>
      <c r="C59" s="3" t="s">
        <v>91</v>
      </c>
    </row>
    <row r="60" spans="1:24" s="3" customFormat="1" ht="12.75">
      <c r="A60" s="3">
        <v>3</v>
      </c>
      <c r="C60" s="3" t="s">
        <v>602</v>
      </c>
    </row>
    <row r="61" spans="1:24" s="3" customFormat="1" ht="12.75">
      <c r="C61" s="3" t="s">
        <v>637</v>
      </c>
    </row>
    <row r="62" spans="1:24" s="3" customFormat="1" ht="12.75">
      <c r="A62" s="3">
        <v>4</v>
      </c>
      <c r="C62" s="3" t="s">
        <v>587</v>
      </c>
    </row>
    <row r="63" spans="1:24" s="3" customFormat="1" ht="12.75">
      <c r="A63" s="3">
        <v>5</v>
      </c>
      <c r="C63" s="3" t="s">
        <v>588</v>
      </c>
    </row>
    <row r="64" spans="1:24" s="3" customFormat="1" ht="12.75">
      <c r="A64" s="3">
        <v>6</v>
      </c>
      <c r="C64" s="3" t="s">
        <v>589</v>
      </c>
    </row>
    <row r="65" spans="10:15" s="3" customFormat="1" ht="12.75">
      <c r="J65" s="108"/>
      <c r="K65" s="108"/>
      <c r="L65" s="108"/>
      <c r="M65" s="108"/>
      <c r="N65" s="108"/>
      <c r="O65" s="108"/>
    </row>
    <row r="66" spans="10:15" s="3" customFormat="1" ht="12.75">
      <c r="J66" s="108"/>
      <c r="K66" s="108"/>
      <c r="L66" s="108"/>
      <c r="M66" s="108"/>
      <c r="N66" s="108"/>
      <c r="O66" s="108"/>
    </row>
    <row r="67" spans="10:15" s="3" customFormat="1" ht="12.75">
      <c r="J67" s="108"/>
      <c r="K67" s="108"/>
      <c r="L67" s="108"/>
      <c r="M67" s="108"/>
      <c r="N67" s="108"/>
      <c r="O67" s="108"/>
    </row>
    <row r="68" spans="10:15" s="3" customFormat="1" ht="12.75">
      <c r="J68" s="108"/>
      <c r="K68" s="108"/>
      <c r="L68" s="108"/>
      <c r="M68" s="108"/>
      <c r="N68" s="108"/>
      <c r="O68" s="108"/>
    </row>
    <row r="69" spans="10:15" ht="105.75" customHeight="1"/>
  </sheetData>
  <pageMargins left="0.70866141732283472" right="0.70866141732283472" top="0.74803149606299213" bottom="0.74803149606299213" header="0.31496062992125984" footer="0.31496062992125984"/>
  <pageSetup paperSize="9" scale="5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7"/>
  <sheetViews>
    <sheetView zoomScaleNormal="100" workbookViewId="0"/>
  </sheetViews>
  <sheetFormatPr defaultColWidth="8.77734375" defaultRowHeight="15"/>
  <cols>
    <col min="1" max="1" width="6.21875" style="197" customWidth="1"/>
    <col min="2" max="2" width="26" style="197" customWidth="1"/>
    <col min="3" max="15" width="8.88671875" style="197" hidden="1" customWidth="1"/>
    <col min="16" max="16" width="8.77734375" style="197"/>
    <col min="17" max="29" width="8.88671875" style="197" hidden="1" customWidth="1"/>
    <col min="30" max="16384" width="8.77734375" style="197"/>
  </cols>
  <sheetData>
    <row r="1" spans="1:41" ht="15.75">
      <c r="A1" s="359" t="s">
        <v>719</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row>
    <row r="2" spans="1:41" ht="15.75">
      <c r="A2" s="360"/>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03"/>
      <c r="AF2" s="203"/>
      <c r="AG2" s="203"/>
      <c r="AH2" s="203"/>
    </row>
    <row r="3" spans="1:41">
      <c r="A3" s="222"/>
      <c r="B3" s="275"/>
      <c r="C3" s="275" t="s">
        <v>639</v>
      </c>
      <c r="D3" s="275" t="s">
        <v>640</v>
      </c>
      <c r="E3" s="275" t="s">
        <v>641</v>
      </c>
      <c r="F3" s="275" t="s">
        <v>642</v>
      </c>
      <c r="G3" s="275" t="s">
        <v>643</v>
      </c>
      <c r="H3" s="275" t="s">
        <v>644</v>
      </c>
      <c r="I3" s="275" t="s">
        <v>645</v>
      </c>
      <c r="J3" s="275" t="s">
        <v>646</v>
      </c>
      <c r="K3" s="275" t="s">
        <v>647</v>
      </c>
      <c r="L3" s="275" t="s">
        <v>648</v>
      </c>
      <c r="M3" s="275" t="s">
        <v>649</v>
      </c>
      <c r="N3" s="275" t="s">
        <v>650</v>
      </c>
      <c r="O3" s="275" t="s">
        <v>651</v>
      </c>
      <c r="P3" s="181" t="s">
        <v>671</v>
      </c>
      <c r="Q3" s="361" t="s">
        <v>652</v>
      </c>
      <c r="R3" s="361" t="s">
        <v>653</v>
      </c>
      <c r="S3" s="361" t="s">
        <v>654</v>
      </c>
      <c r="T3" s="361" t="s">
        <v>655</v>
      </c>
      <c r="U3" s="361" t="s">
        <v>656</v>
      </c>
      <c r="V3" s="361" t="s">
        <v>657</v>
      </c>
      <c r="W3" s="361" t="s">
        <v>658</v>
      </c>
      <c r="X3" s="361" t="s">
        <v>659</v>
      </c>
      <c r="Y3" s="361" t="s">
        <v>660</v>
      </c>
      <c r="Z3" s="361" t="s">
        <v>661</v>
      </c>
      <c r="AA3" s="361" t="s">
        <v>662</v>
      </c>
      <c r="AB3" s="361" t="s">
        <v>663</v>
      </c>
      <c r="AC3" s="361" t="s">
        <v>664</v>
      </c>
      <c r="AD3" s="181" t="s">
        <v>672</v>
      </c>
      <c r="AE3" s="203"/>
      <c r="AF3" s="203"/>
      <c r="AG3" s="203"/>
      <c r="AH3" s="203"/>
    </row>
    <row r="4" spans="1:41">
      <c r="A4" s="240" t="s">
        <v>720</v>
      </c>
      <c r="B4" s="241"/>
      <c r="C4" s="241"/>
      <c r="D4" s="241"/>
      <c r="E4" s="241"/>
      <c r="F4" s="241"/>
      <c r="G4" s="241"/>
      <c r="H4" s="241"/>
      <c r="I4" s="241"/>
      <c r="J4" s="241"/>
      <c r="K4" s="241"/>
      <c r="L4" s="241"/>
      <c r="M4" s="241"/>
      <c r="N4" s="241"/>
      <c r="O4" s="241"/>
      <c r="P4" s="182" t="s">
        <v>678</v>
      </c>
      <c r="Q4" s="227"/>
      <c r="R4" s="227"/>
      <c r="S4" s="227"/>
      <c r="T4" s="227"/>
      <c r="U4" s="227"/>
      <c r="V4" s="227"/>
      <c r="W4" s="227"/>
      <c r="X4" s="227"/>
      <c r="Y4" s="227"/>
      <c r="Z4" s="227"/>
      <c r="AA4" s="227"/>
      <c r="AB4" s="227"/>
      <c r="AC4" s="227"/>
      <c r="AD4" s="183"/>
      <c r="AE4" s="203"/>
      <c r="AF4" s="203"/>
      <c r="AG4" s="203"/>
      <c r="AH4" s="203"/>
    </row>
    <row r="5" spans="1:41">
      <c r="A5" s="203"/>
      <c r="B5" s="241" t="s">
        <v>665</v>
      </c>
      <c r="C5" s="362">
        <v>37781</v>
      </c>
      <c r="D5" s="362">
        <v>42474</v>
      </c>
      <c r="E5" s="362">
        <v>41251.999999999985</v>
      </c>
      <c r="F5" s="362">
        <v>39891</v>
      </c>
      <c r="G5" s="362">
        <v>46074</v>
      </c>
      <c r="H5" s="362">
        <v>41962</v>
      </c>
      <c r="I5" s="362">
        <v>48609.199999999975</v>
      </c>
      <c r="J5" s="362">
        <v>47783.499999999985</v>
      </c>
      <c r="K5" s="362">
        <v>61154</v>
      </c>
      <c r="L5" s="362">
        <v>28017.200000000008</v>
      </c>
      <c r="M5" s="362">
        <v>41642.699999999983</v>
      </c>
      <c r="N5" s="362">
        <v>49587</v>
      </c>
      <c r="O5" s="362">
        <v>50327</v>
      </c>
      <c r="P5" s="184">
        <f t="shared" ref="P5:P12" si="0">SUM(C5:O5)</f>
        <v>576554.6</v>
      </c>
      <c r="Q5" s="363">
        <v>49254</v>
      </c>
      <c r="R5" s="363">
        <v>46619</v>
      </c>
      <c r="S5" s="363">
        <v>52036</v>
      </c>
      <c r="T5" s="363">
        <v>50557</v>
      </c>
      <c r="U5" s="363">
        <v>50567</v>
      </c>
      <c r="V5" s="363">
        <v>43263</v>
      </c>
      <c r="W5" s="363">
        <v>36234</v>
      </c>
      <c r="X5" s="363">
        <v>40574</v>
      </c>
      <c r="Y5" s="363">
        <v>36324</v>
      </c>
      <c r="Z5" s="363">
        <v>25597</v>
      </c>
      <c r="AA5" s="363">
        <v>37640</v>
      </c>
      <c r="AB5" s="363">
        <v>34714</v>
      </c>
      <c r="AC5" s="363">
        <v>45409</v>
      </c>
      <c r="AD5" s="184">
        <f>SUM(Q5:AC5)</f>
        <v>548788</v>
      </c>
      <c r="AE5" s="203"/>
      <c r="AF5" s="203"/>
      <c r="AG5" s="203"/>
      <c r="AH5" s="203"/>
      <c r="AN5" s="173"/>
      <c r="AO5" s="173"/>
    </row>
    <row r="6" spans="1:41">
      <c r="A6" s="203"/>
      <c r="B6" s="241" t="s">
        <v>666</v>
      </c>
      <c r="C6" s="362">
        <v>2519</v>
      </c>
      <c r="D6" s="362">
        <v>2334</v>
      </c>
      <c r="E6" s="362">
        <v>2310</v>
      </c>
      <c r="F6" s="362">
        <v>2479</v>
      </c>
      <c r="G6" s="362">
        <v>1659</v>
      </c>
      <c r="H6" s="362">
        <v>2249</v>
      </c>
      <c r="I6" s="362">
        <v>2862</v>
      </c>
      <c r="J6" s="362">
        <v>2328</v>
      </c>
      <c r="K6" s="362">
        <v>1858</v>
      </c>
      <c r="L6" s="362">
        <v>957</v>
      </c>
      <c r="M6" s="362">
        <v>2828</v>
      </c>
      <c r="N6" s="362">
        <v>3048</v>
      </c>
      <c r="O6" s="362">
        <v>2851</v>
      </c>
      <c r="P6" s="184">
        <f t="shared" si="0"/>
        <v>30282</v>
      </c>
      <c r="Q6" s="363">
        <v>2860</v>
      </c>
      <c r="R6" s="363">
        <v>2591</v>
      </c>
      <c r="S6" s="363">
        <v>3044</v>
      </c>
      <c r="T6" s="363">
        <v>2917</v>
      </c>
      <c r="U6" s="363">
        <v>2127</v>
      </c>
      <c r="V6" s="363">
        <v>1996</v>
      </c>
      <c r="W6" s="363">
        <v>2858</v>
      </c>
      <c r="X6" s="363">
        <v>2370</v>
      </c>
      <c r="Y6" s="363">
        <v>1909</v>
      </c>
      <c r="Z6" s="363">
        <v>1071</v>
      </c>
      <c r="AA6" s="363">
        <v>1874</v>
      </c>
      <c r="AB6" s="363">
        <v>3500</v>
      </c>
      <c r="AC6" s="363">
        <v>1987</v>
      </c>
      <c r="AD6" s="184">
        <f t="shared" ref="AD6:AD34" si="1">SUM(Q6:AC6)</f>
        <v>31104</v>
      </c>
      <c r="AE6" s="203"/>
      <c r="AF6" s="203"/>
      <c r="AG6" s="203"/>
      <c r="AH6" s="203"/>
      <c r="AN6" s="173"/>
      <c r="AO6" s="173"/>
    </row>
    <row r="7" spans="1:41">
      <c r="A7" s="203"/>
      <c r="B7" s="241" t="s">
        <v>721</v>
      </c>
      <c r="C7" s="362">
        <v>219380</v>
      </c>
      <c r="D7" s="362">
        <v>226358</v>
      </c>
      <c r="E7" s="362">
        <v>233226</v>
      </c>
      <c r="F7" s="362">
        <v>235200</v>
      </c>
      <c r="G7" s="362">
        <v>237534</v>
      </c>
      <c r="H7" s="362">
        <v>236493</v>
      </c>
      <c r="I7" s="362">
        <v>237464</v>
      </c>
      <c r="J7" s="362">
        <v>248714</v>
      </c>
      <c r="K7" s="362">
        <v>261262</v>
      </c>
      <c r="L7" s="362">
        <v>189139</v>
      </c>
      <c r="M7" s="362">
        <v>238982</v>
      </c>
      <c r="N7" s="362">
        <v>244481</v>
      </c>
      <c r="O7" s="362">
        <v>239266</v>
      </c>
      <c r="P7" s="184">
        <v>3047499</v>
      </c>
      <c r="Q7" s="363">
        <v>223159.00000000006</v>
      </c>
      <c r="R7" s="363">
        <v>237557</v>
      </c>
      <c r="S7" s="363">
        <v>226365</v>
      </c>
      <c r="T7" s="363">
        <v>242912</v>
      </c>
      <c r="U7" s="363">
        <v>237981</v>
      </c>
      <c r="V7" s="363">
        <v>242639</v>
      </c>
      <c r="W7" s="363">
        <v>240383</v>
      </c>
      <c r="X7" s="363">
        <v>245718</v>
      </c>
      <c r="Y7" s="363">
        <v>253610</v>
      </c>
      <c r="Z7" s="363">
        <v>177150</v>
      </c>
      <c r="AA7" s="363">
        <v>215975</v>
      </c>
      <c r="AB7" s="363">
        <v>215975</v>
      </c>
      <c r="AC7" s="363">
        <v>248661</v>
      </c>
      <c r="AD7" s="184">
        <v>3008085</v>
      </c>
      <c r="AE7" s="203"/>
      <c r="AF7" s="203"/>
      <c r="AG7" s="203"/>
      <c r="AH7" s="203"/>
      <c r="AN7" s="173"/>
      <c r="AO7" s="173"/>
    </row>
    <row r="8" spans="1:41">
      <c r="A8" s="203"/>
      <c r="B8" s="241" t="s">
        <v>667</v>
      </c>
      <c r="C8" s="362">
        <v>18601</v>
      </c>
      <c r="D8" s="362">
        <v>12963</v>
      </c>
      <c r="E8" s="362">
        <v>10783</v>
      </c>
      <c r="F8" s="362">
        <v>9598</v>
      </c>
      <c r="G8" s="362">
        <v>12214</v>
      </c>
      <c r="H8" s="362">
        <v>16638</v>
      </c>
      <c r="I8" s="362">
        <v>14868</v>
      </c>
      <c r="J8" s="362">
        <v>16523</v>
      </c>
      <c r="K8" s="362">
        <v>15032</v>
      </c>
      <c r="L8" s="362">
        <v>7787</v>
      </c>
      <c r="M8" s="362">
        <v>15903</v>
      </c>
      <c r="N8" s="362">
        <v>16289</v>
      </c>
      <c r="O8" s="362">
        <v>16767</v>
      </c>
      <c r="P8" s="184">
        <f t="shared" si="0"/>
        <v>183966</v>
      </c>
      <c r="Q8" s="363">
        <v>11834</v>
      </c>
      <c r="R8" s="363">
        <v>6751</v>
      </c>
      <c r="S8" s="363">
        <v>13619</v>
      </c>
      <c r="T8" s="363">
        <v>14530</v>
      </c>
      <c r="U8" s="363">
        <v>6451</v>
      </c>
      <c r="V8" s="363">
        <v>12662</v>
      </c>
      <c r="W8" s="363">
        <v>12217</v>
      </c>
      <c r="X8" s="363">
        <v>10788</v>
      </c>
      <c r="Y8" s="363">
        <v>10239</v>
      </c>
      <c r="Z8" s="363">
        <v>10212</v>
      </c>
      <c r="AA8" s="363">
        <v>18085</v>
      </c>
      <c r="AB8" s="363">
        <v>10883</v>
      </c>
      <c r="AC8" s="363">
        <v>5469</v>
      </c>
      <c r="AD8" s="184">
        <f t="shared" si="1"/>
        <v>143740</v>
      </c>
      <c r="AE8" s="203"/>
      <c r="AF8" s="203"/>
      <c r="AG8" s="203"/>
      <c r="AH8" s="203"/>
      <c r="AN8" s="173"/>
      <c r="AO8" s="173"/>
    </row>
    <row r="9" spans="1:41">
      <c r="A9" s="203"/>
      <c r="B9" s="241" t="s">
        <v>668</v>
      </c>
      <c r="C9" s="362">
        <v>14390</v>
      </c>
      <c r="D9" s="362">
        <v>18040</v>
      </c>
      <c r="E9" s="362">
        <v>18751</v>
      </c>
      <c r="F9" s="362">
        <v>13650</v>
      </c>
      <c r="G9" s="362">
        <v>15813</v>
      </c>
      <c r="H9" s="362">
        <v>15749</v>
      </c>
      <c r="I9" s="362">
        <v>18252</v>
      </c>
      <c r="J9" s="362">
        <v>15329</v>
      </c>
      <c r="K9" s="362">
        <v>20221</v>
      </c>
      <c r="L9" s="362">
        <v>13181</v>
      </c>
      <c r="M9" s="362">
        <v>19129</v>
      </c>
      <c r="N9" s="362">
        <v>20968</v>
      </c>
      <c r="O9" s="362">
        <v>18548</v>
      </c>
      <c r="P9" s="184">
        <f t="shared" si="0"/>
        <v>222021</v>
      </c>
      <c r="Q9" s="363">
        <v>19707</v>
      </c>
      <c r="R9" s="363">
        <v>9773</v>
      </c>
      <c r="S9" s="363">
        <v>7338</v>
      </c>
      <c r="T9" s="363">
        <v>8885</v>
      </c>
      <c r="U9" s="363">
        <v>7701</v>
      </c>
      <c r="V9" s="363">
        <v>10326</v>
      </c>
      <c r="W9" s="363">
        <v>12508</v>
      </c>
      <c r="X9" s="363">
        <v>15108</v>
      </c>
      <c r="Y9" s="363">
        <v>11230</v>
      </c>
      <c r="Z9" s="363">
        <v>10479</v>
      </c>
      <c r="AA9" s="363">
        <v>14174</v>
      </c>
      <c r="AB9" s="363">
        <v>13615</v>
      </c>
      <c r="AC9" s="363">
        <v>13470</v>
      </c>
      <c r="AD9" s="184">
        <f t="shared" si="1"/>
        <v>154314</v>
      </c>
      <c r="AE9" s="203"/>
      <c r="AF9" s="203"/>
      <c r="AG9" s="203"/>
      <c r="AH9" s="203"/>
      <c r="AN9" s="173"/>
      <c r="AO9" s="173"/>
    </row>
    <row r="10" spans="1:41">
      <c r="A10" s="203"/>
      <c r="B10" s="241" t="s">
        <v>669</v>
      </c>
      <c r="C10" s="362">
        <v>5278</v>
      </c>
      <c r="D10" s="362">
        <v>6590</v>
      </c>
      <c r="E10" s="362">
        <v>4758</v>
      </c>
      <c r="F10" s="362">
        <v>5306.0000000000055</v>
      </c>
      <c r="G10" s="362">
        <v>5146</v>
      </c>
      <c r="H10" s="362">
        <v>4731.0799999999772</v>
      </c>
      <c r="I10" s="362">
        <v>4764.362499999952</v>
      </c>
      <c r="J10" s="362">
        <v>5083.3999999999542</v>
      </c>
      <c r="K10" s="362">
        <v>6918.3999999998186</v>
      </c>
      <c r="L10" s="362">
        <v>5650.25000000004</v>
      </c>
      <c r="M10" s="362">
        <v>4603.99999999996</v>
      </c>
      <c r="N10" s="362">
        <v>4649.99999999996</v>
      </c>
      <c r="O10" s="362">
        <v>4229.99999999996</v>
      </c>
      <c r="P10" s="184">
        <f t="shared" si="0"/>
        <v>67709.492499999615</v>
      </c>
      <c r="Q10" s="363">
        <v>4935.7999999999784</v>
      </c>
      <c r="R10" s="363">
        <v>5218.6374999999516</v>
      </c>
      <c r="S10" s="363">
        <v>5264</v>
      </c>
      <c r="T10" s="363">
        <v>5321</v>
      </c>
      <c r="U10" s="363">
        <v>5252.8499999999585</v>
      </c>
      <c r="V10" s="363">
        <v>4549.4999999999518</v>
      </c>
      <c r="W10" s="363">
        <v>6206.99999999996</v>
      </c>
      <c r="X10" s="363">
        <v>4670.6999999999571</v>
      </c>
      <c r="Y10" s="363">
        <v>6400.3199999998551</v>
      </c>
      <c r="Z10" s="363">
        <v>5770.5000000000327</v>
      </c>
      <c r="AA10" s="363">
        <v>4621.6499999999514</v>
      </c>
      <c r="AB10" s="363">
        <v>4461</v>
      </c>
      <c r="AC10" s="363">
        <v>5846.760000000103</v>
      </c>
      <c r="AD10" s="184">
        <f t="shared" si="1"/>
        <v>68519.717499999693</v>
      </c>
      <c r="AE10" s="203"/>
      <c r="AF10" s="203"/>
      <c r="AG10" s="203"/>
      <c r="AH10" s="203"/>
      <c r="AN10" s="173"/>
      <c r="AO10" s="173"/>
    </row>
    <row r="11" spans="1:41">
      <c r="A11" s="203"/>
      <c r="B11" s="241" t="s">
        <v>670</v>
      </c>
      <c r="C11" s="362">
        <v>26897</v>
      </c>
      <c r="D11" s="362">
        <v>25768</v>
      </c>
      <c r="E11" s="362">
        <v>25694</v>
      </c>
      <c r="F11" s="362">
        <v>23909</v>
      </c>
      <c r="G11" s="362">
        <v>23050</v>
      </c>
      <c r="H11" s="362">
        <v>23909</v>
      </c>
      <c r="I11" s="362">
        <v>24573</v>
      </c>
      <c r="J11" s="362">
        <v>25318</v>
      </c>
      <c r="K11" s="362">
        <v>24425</v>
      </c>
      <c r="L11" s="362">
        <v>19192</v>
      </c>
      <c r="M11" s="362">
        <v>24816</v>
      </c>
      <c r="N11" s="362">
        <v>25469</v>
      </c>
      <c r="O11" s="362">
        <v>26519</v>
      </c>
      <c r="P11" s="184">
        <f t="shared" si="0"/>
        <v>319539</v>
      </c>
      <c r="Q11" s="363">
        <v>27097</v>
      </c>
      <c r="R11" s="363">
        <v>24926</v>
      </c>
      <c r="S11" s="363">
        <v>22575</v>
      </c>
      <c r="T11" s="363">
        <v>21479</v>
      </c>
      <c r="U11" s="363">
        <v>23269</v>
      </c>
      <c r="V11" s="363">
        <v>24818</v>
      </c>
      <c r="W11" s="363">
        <v>27123</v>
      </c>
      <c r="X11" s="363">
        <v>29226</v>
      </c>
      <c r="Y11" s="363">
        <v>23338</v>
      </c>
      <c r="Z11" s="363">
        <v>21857</v>
      </c>
      <c r="AA11" s="363">
        <v>27454</v>
      </c>
      <c r="AB11" s="363">
        <v>27239</v>
      </c>
      <c r="AC11" s="363">
        <v>26111</v>
      </c>
      <c r="AD11" s="184">
        <f t="shared" si="1"/>
        <v>326512</v>
      </c>
      <c r="AE11" s="203"/>
      <c r="AF11" s="203"/>
      <c r="AG11" s="203"/>
      <c r="AH11" s="203"/>
      <c r="AN11" s="173"/>
      <c r="AO11" s="173"/>
    </row>
    <row r="12" spans="1:41">
      <c r="A12" s="203"/>
      <c r="B12" s="240" t="s">
        <v>0</v>
      </c>
      <c r="C12" s="362">
        <v>324846</v>
      </c>
      <c r="D12" s="362">
        <v>334527</v>
      </c>
      <c r="E12" s="362">
        <v>336774</v>
      </c>
      <c r="F12" s="362">
        <v>330033</v>
      </c>
      <c r="G12" s="362">
        <v>341490</v>
      </c>
      <c r="H12" s="362">
        <v>341731.07999999996</v>
      </c>
      <c r="I12" s="362">
        <v>351392.56249999988</v>
      </c>
      <c r="J12" s="362">
        <v>361078.89999999997</v>
      </c>
      <c r="K12" s="362">
        <v>390870.39999999979</v>
      </c>
      <c r="L12" s="362">
        <v>263923.45000000007</v>
      </c>
      <c r="M12" s="362">
        <v>347904.6999999999</v>
      </c>
      <c r="N12" s="362">
        <v>364491.99999999994</v>
      </c>
      <c r="O12" s="362">
        <v>358507.99999999994</v>
      </c>
      <c r="P12" s="185">
        <f t="shared" si="0"/>
        <v>4447571.0924999993</v>
      </c>
      <c r="Q12" s="363">
        <v>338846.80000000005</v>
      </c>
      <c r="R12" s="363">
        <v>333435.63749999995</v>
      </c>
      <c r="S12" s="363">
        <v>330241</v>
      </c>
      <c r="T12" s="363">
        <v>346601</v>
      </c>
      <c r="U12" s="363">
        <v>333348.84999999998</v>
      </c>
      <c r="V12" s="363">
        <v>340253.49999999994</v>
      </c>
      <c r="W12" s="363">
        <v>337529.99999999994</v>
      </c>
      <c r="X12" s="363">
        <v>348454.69999999995</v>
      </c>
      <c r="Y12" s="363">
        <v>343050.31999999983</v>
      </c>
      <c r="Z12" s="363">
        <v>252136.50000000003</v>
      </c>
      <c r="AA12" s="363">
        <v>319823.64999999997</v>
      </c>
      <c r="AB12" s="363">
        <v>310387</v>
      </c>
      <c r="AC12" s="363">
        <v>346953.76000000013</v>
      </c>
      <c r="AD12" s="185">
        <f t="shared" si="1"/>
        <v>4281062.7174999993</v>
      </c>
      <c r="AE12" s="203"/>
      <c r="AF12" s="203"/>
      <c r="AG12" s="203"/>
      <c r="AH12" s="203"/>
    </row>
    <row r="13" spans="1:41">
      <c r="A13" s="203"/>
      <c r="B13" s="241"/>
      <c r="C13" s="241"/>
      <c r="D13" s="241"/>
      <c r="E13" s="241"/>
      <c r="F13" s="241"/>
      <c r="G13" s="241"/>
      <c r="H13" s="241"/>
      <c r="I13" s="241"/>
      <c r="J13" s="241"/>
      <c r="K13" s="241"/>
      <c r="L13" s="241"/>
      <c r="M13" s="241"/>
      <c r="N13" s="241"/>
      <c r="O13" s="241"/>
      <c r="P13" s="186"/>
      <c r="Q13" s="364"/>
      <c r="R13" s="364"/>
      <c r="S13" s="364"/>
      <c r="T13" s="364"/>
      <c r="U13" s="364"/>
      <c r="V13" s="364"/>
      <c r="W13" s="364"/>
      <c r="X13" s="364"/>
      <c r="Y13" s="364"/>
      <c r="Z13" s="364"/>
      <c r="AA13" s="364"/>
      <c r="AB13" s="364"/>
      <c r="AC13" s="364"/>
      <c r="AD13" s="186"/>
      <c r="AE13" s="203"/>
      <c r="AF13" s="203"/>
      <c r="AG13" s="203"/>
      <c r="AH13" s="203"/>
    </row>
    <row r="14" spans="1:41">
      <c r="A14" s="240" t="s">
        <v>679</v>
      </c>
      <c r="B14" s="241"/>
      <c r="C14" s="241" t="s">
        <v>639</v>
      </c>
      <c r="D14" s="241" t="s">
        <v>640</v>
      </c>
      <c r="E14" s="241" t="s">
        <v>641</v>
      </c>
      <c r="F14" s="241" t="s">
        <v>642</v>
      </c>
      <c r="G14" s="241" t="s">
        <v>643</v>
      </c>
      <c r="H14" s="241" t="s">
        <v>644</v>
      </c>
      <c r="I14" s="241" t="s">
        <v>645</v>
      </c>
      <c r="J14" s="241" t="s">
        <v>646</v>
      </c>
      <c r="K14" s="241" t="s">
        <v>647</v>
      </c>
      <c r="L14" s="241" t="s">
        <v>648</v>
      </c>
      <c r="M14" s="241" t="s">
        <v>649</v>
      </c>
      <c r="N14" s="241" t="s">
        <v>650</v>
      </c>
      <c r="O14" s="241" t="s">
        <v>651</v>
      </c>
      <c r="P14" s="181" t="s">
        <v>671</v>
      </c>
      <c r="Q14" s="364" t="s">
        <v>652</v>
      </c>
      <c r="R14" s="364" t="s">
        <v>653</v>
      </c>
      <c r="S14" s="364" t="s">
        <v>654</v>
      </c>
      <c r="T14" s="364" t="s">
        <v>655</v>
      </c>
      <c r="U14" s="364" t="s">
        <v>656</v>
      </c>
      <c r="V14" s="364" t="s">
        <v>657</v>
      </c>
      <c r="W14" s="364" t="s">
        <v>658</v>
      </c>
      <c r="X14" s="364" t="s">
        <v>659</v>
      </c>
      <c r="Y14" s="364" t="s">
        <v>660</v>
      </c>
      <c r="Z14" s="364" t="s">
        <v>661</v>
      </c>
      <c r="AA14" s="364" t="s">
        <v>662</v>
      </c>
      <c r="AB14" s="364" t="s">
        <v>663</v>
      </c>
      <c r="AC14" s="364" t="s">
        <v>664</v>
      </c>
      <c r="AD14" s="181" t="s">
        <v>672</v>
      </c>
      <c r="AE14" s="203"/>
      <c r="AF14" s="203"/>
      <c r="AG14" s="181" t="s">
        <v>671</v>
      </c>
      <c r="AH14" s="181" t="s">
        <v>672</v>
      </c>
    </row>
    <row r="15" spans="1:41">
      <c r="A15" s="240"/>
      <c r="B15" s="241"/>
      <c r="C15" s="241"/>
      <c r="D15" s="241"/>
      <c r="E15" s="241"/>
      <c r="F15" s="241"/>
      <c r="G15" s="241"/>
      <c r="H15" s="241"/>
      <c r="I15" s="241"/>
      <c r="J15" s="241"/>
      <c r="K15" s="241"/>
      <c r="L15" s="241"/>
      <c r="M15" s="241"/>
      <c r="N15" s="241"/>
      <c r="O15" s="241"/>
      <c r="P15" s="187" t="s">
        <v>689</v>
      </c>
      <c r="Q15" s="364"/>
      <c r="R15" s="364"/>
      <c r="S15" s="364"/>
      <c r="T15" s="364"/>
      <c r="U15" s="364"/>
      <c r="V15" s="364"/>
      <c r="W15" s="364"/>
      <c r="X15" s="364"/>
      <c r="Y15" s="364"/>
      <c r="Z15" s="364"/>
      <c r="AA15" s="364"/>
      <c r="AB15" s="364"/>
      <c r="AC15" s="364"/>
      <c r="AD15" s="186"/>
      <c r="AE15" s="203"/>
      <c r="AF15" s="203"/>
      <c r="AG15" s="187" t="s">
        <v>688</v>
      </c>
      <c r="AH15" s="203"/>
      <c r="AN15" s="173"/>
      <c r="AO15" s="173"/>
    </row>
    <row r="16" spans="1:41">
      <c r="A16" s="203"/>
      <c r="B16" s="241" t="s">
        <v>665</v>
      </c>
      <c r="C16" s="362">
        <v>8115746</v>
      </c>
      <c r="D16" s="362">
        <v>8236976</v>
      </c>
      <c r="E16" s="362">
        <v>6149638.0000000037</v>
      </c>
      <c r="F16" s="362">
        <v>7621923</v>
      </c>
      <c r="G16" s="362">
        <v>9960250</v>
      </c>
      <c r="H16" s="362">
        <v>8094271</v>
      </c>
      <c r="I16" s="362">
        <v>9511383.2000000086</v>
      </c>
      <c r="J16" s="362">
        <v>9012737.5000000019</v>
      </c>
      <c r="K16" s="362">
        <v>11715628</v>
      </c>
      <c r="L16" s="362">
        <v>5246640.2000000011</v>
      </c>
      <c r="M16" s="362">
        <v>7632118.0999999996</v>
      </c>
      <c r="N16" s="362">
        <v>9245704</v>
      </c>
      <c r="O16" s="362">
        <v>9286837</v>
      </c>
      <c r="P16" s="184">
        <f t="shared" ref="P16:P23" si="2">SUM(C16:O16)</f>
        <v>109829852.00000001</v>
      </c>
      <c r="Q16" s="363">
        <v>9030625</v>
      </c>
      <c r="R16" s="363">
        <v>9279732</v>
      </c>
      <c r="S16" s="363">
        <v>9623582</v>
      </c>
      <c r="T16" s="363">
        <v>9256037</v>
      </c>
      <c r="U16" s="363">
        <v>8938912</v>
      </c>
      <c r="V16" s="363">
        <v>8122299</v>
      </c>
      <c r="W16" s="363">
        <v>5846534</v>
      </c>
      <c r="X16" s="363">
        <v>5874489</v>
      </c>
      <c r="Y16" s="363">
        <v>4837153</v>
      </c>
      <c r="Z16" s="363">
        <v>4301431</v>
      </c>
      <c r="AA16" s="363">
        <v>6017177</v>
      </c>
      <c r="AB16" s="363">
        <v>5936277</v>
      </c>
      <c r="AC16" s="363">
        <v>7967819</v>
      </c>
      <c r="AD16" s="184">
        <f t="shared" si="1"/>
        <v>95032067</v>
      </c>
      <c r="AE16" s="203"/>
      <c r="AF16" s="203"/>
      <c r="AG16" s="184">
        <f t="shared" ref="AG16:AG23" si="3">P16*A$45</f>
        <v>176753574.01768002</v>
      </c>
      <c r="AH16" s="184">
        <f t="shared" ref="AH16:AH23" si="4">AD16*A$45</f>
        <v>152938906.70578</v>
      </c>
      <c r="AN16" s="173"/>
      <c r="AO16" s="173"/>
    </row>
    <row r="17" spans="1:41">
      <c r="A17" s="203"/>
      <c r="B17" s="241" t="s">
        <v>666</v>
      </c>
      <c r="C17" s="362">
        <v>1022686</v>
      </c>
      <c r="D17" s="362">
        <v>947984</v>
      </c>
      <c r="E17" s="362">
        <v>939463</v>
      </c>
      <c r="F17" s="362">
        <v>1008953</v>
      </c>
      <c r="G17" s="362">
        <v>675195</v>
      </c>
      <c r="H17" s="362">
        <v>913583</v>
      </c>
      <c r="I17" s="362">
        <v>1112034</v>
      </c>
      <c r="J17" s="362">
        <v>947438</v>
      </c>
      <c r="K17" s="362">
        <v>756172</v>
      </c>
      <c r="L17" s="362">
        <v>389477</v>
      </c>
      <c r="M17" s="362">
        <v>1150958</v>
      </c>
      <c r="N17" s="362">
        <v>1188658</v>
      </c>
      <c r="O17" s="362">
        <v>1160341</v>
      </c>
      <c r="P17" s="184">
        <f t="shared" si="2"/>
        <v>12212942</v>
      </c>
      <c r="Q17" s="363">
        <v>1163950</v>
      </c>
      <c r="R17" s="363">
        <v>743165</v>
      </c>
      <c r="S17" s="363">
        <v>1189264</v>
      </c>
      <c r="T17" s="363">
        <v>1138515</v>
      </c>
      <c r="U17" s="363">
        <v>884932</v>
      </c>
      <c r="V17" s="363">
        <v>733686</v>
      </c>
      <c r="W17" s="363">
        <v>1110986</v>
      </c>
      <c r="X17" s="363">
        <v>964562</v>
      </c>
      <c r="Y17" s="363">
        <v>743165</v>
      </c>
      <c r="Z17" s="363">
        <v>435394</v>
      </c>
      <c r="AA17" s="363">
        <v>760316</v>
      </c>
      <c r="AB17" s="363">
        <v>1373252</v>
      </c>
      <c r="AC17" s="363">
        <v>806837</v>
      </c>
      <c r="AD17" s="184">
        <f t="shared" si="1"/>
        <v>12048024</v>
      </c>
      <c r="AE17" s="203"/>
      <c r="AF17" s="203"/>
      <c r="AG17" s="184">
        <f t="shared" si="3"/>
        <v>19654776.078279998</v>
      </c>
      <c r="AH17" s="184">
        <f t="shared" si="4"/>
        <v>19389366.944159999</v>
      </c>
      <c r="AN17" s="173"/>
      <c r="AO17" s="173"/>
    </row>
    <row r="18" spans="1:41">
      <c r="A18" s="203"/>
      <c r="B18" s="241" t="s">
        <v>721</v>
      </c>
      <c r="C18" s="362">
        <v>66327578</v>
      </c>
      <c r="D18" s="362">
        <v>68272315</v>
      </c>
      <c r="E18" s="362">
        <v>68534815</v>
      </c>
      <c r="F18" s="362">
        <v>69147145</v>
      </c>
      <c r="G18" s="362">
        <v>69139362</v>
      </c>
      <c r="H18" s="362">
        <v>68723584</v>
      </c>
      <c r="I18" s="362">
        <v>68820367</v>
      </c>
      <c r="J18" s="362">
        <v>73484241</v>
      </c>
      <c r="K18" s="362">
        <v>77527458</v>
      </c>
      <c r="L18" s="362">
        <v>54939901</v>
      </c>
      <c r="M18" s="362">
        <v>68156191</v>
      </c>
      <c r="N18" s="362">
        <v>69884510</v>
      </c>
      <c r="O18" s="362">
        <v>69208719</v>
      </c>
      <c r="P18" s="184">
        <f t="shared" si="2"/>
        <v>892166186</v>
      </c>
      <c r="Q18" s="363">
        <v>64735392.999999985</v>
      </c>
      <c r="R18" s="363">
        <v>69030918</v>
      </c>
      <c r="S18" s="363">
        <v>66232662</v>
      </c>
      <c r="T18" s="363">
        <v>69821219</v>
      </c>
      <c r="U18" s="363">
        <v>71951055</v>
      </c>
      <c r="V18" s="363">
        <v>73689332</v>
      </c>
      <c r="W18" s="363">
        <v>72784760</v>
      </c>
      <c r="X18" s="363">
        <v>73299565</v>
      </c>
      <c r="Y18" s="363">
        <v>76313252</v>
      </c>
      <c r="Z18" s="363">
        <v>53147552</v>
      </c>
      <c r="AA18" s="363">
        <v>64525318</v>
      </c>
      <c r="AB18" s="363">
        <v>65245216</v>
      </c>
      <c r="AC18" s="363">
        <v>73526110</v>
      </c>
      <c r="AD18" s="184">
        <v>894302352</v>
      </c>
      <c r="AE18" s="203"/>
      <c r="AF18" s="203"/>
      <c r="AG18" s="184">
        <f t="shared" si="3"/>
        <v>1435798729.77724</v>
      </c>
      <c r="AH18" s="184">
        <f t="shared" si="4"/>
        <v>1439236547.16768</v>
      </c>
      <c r="AN18" s="173"/>
      <c r="AO18" s="173"/>
    </row>
    <row r="19" spans="1:41">
      <c r="A19" s="203"/>
      <c r="B19" s="241" t="s">
        <v>667</v>
      </c>
      <c r="C19" s="362">
        <v>3518673</v>
      </c>
      <c r="D19" s="362">
        <v>2575275</v>
      </c>
      <c r="E19" s="362">
        <v>1841799</v>
      </c>
      <c r="F19" s="362">
        <v>1732769</v>
      </c>
      <c r="G19" s="362">
        <v>2064518</v>
      </c>
      <c r="H19" s="362">
        <v>2905049</v>
      </c>
      <c r="I19" s="362">
        <v>1961682</v>
      </c>
      <c r="J19" s="362">
        <v>2579857</v>
      </c>
      <c r="K19" s="362">
        <v>2856259</v>
      </c>
      <c r="L19" s="362">
        <v>1160602</v>
      </c>
      <c r="M19" s="362">
        <v>2853142</v>
      </c>
      <c r="N19" s="362">
        <v>2821283</v>
      </c>
      <c r="O19" s="362">
        <v>2641390</v>
      </c>
      <c r="P19" s="184">
        <f t="shared" si="2"/>
        <v>31512298</v>
      </c>
      <c r="Q19" s="363">
        <v>1849862</v>
      </c>
      <c r="R19" s="363">
        <v>1138177</v>
      </c>
      <c r="S19" s="363">
        <v>1883798</v>
      </c>
      <c r="T19" s="363">
        <v>2711303</v>
      </c>
      <c r="U19" s="363">
        <v>1223165</v>
      </c>
      <c r="V19" s="363">
        <v>2483098</v>
      </c>
      <c r="W19" s="363">
        <v>2260693</v>
      </c>
      <c r="X19" s="363">
        <v>2409410</v>
      </c>
      <c r="Y19" s="363">
        <v>2081298</v>
      </c>
      <c r="Z19" s="363">
        <v>1186002</v>
      </c>
      <c r="AA19" s="363">
        <v>2402496</v>
      </c>
      <c r="AB19" s="363">
        <v>2084430</v>
      </c>
      <c r="AC19" s="363">
        <v>1175797</v>
      </c>
      <c r="AD19" s="184">
        <f t="shared" si="1"/>
        <v>24889529</v>
      </c>
      <c r="AE19" s="203"/>
      <c r="AF19" s="203"/>
      <c r="AG19" s="184">
        <f t="shared" si="3"/>
        <v>50714001.663319997</v>
      </c>
      <c r="AH19" s="184">
        <f t="shared" si="4"/>
        <v>40055714.60086</v>
      </c>
      <c r="AN19" s="173"/>
      <c r="AO19" s="173"/>
    </row>
    <row r="20" spans="1:41">
      <c r="A20" s="203"/>
      <c r="B20" s="241" t="s">
        <v>668</v>
      </c>
      <c r="C20" s="362">
        <v>3699179</v>
      </c>
      <c r="D20" s="362">
        <v>4344684</v>
      </c>
      <c r="E20" s="362">
        <v>4637598</v>
      </c>
      <c r="F20" s="362">
        <v>3674734</v>
      </c>
      <c r="G20" s="362">
        <v>3813930</v>
      </c>
      <c r="H20" s="362">
        <v>4026114</v>
      </c>
      <c r="I20" s="362">
        <v>4976036</v>
      </c>
      <c r="J20" s="362">
        <v>3661271</v>
      </c>
      <c r="K20" s="362">
        <v>5245034</v>
      </c>
      <c r="L20" s="362">
        <v>3521988</v>
      </c>
      <c r="M20" s="362">
        <v>4853612</v>
      </c>
      <c r="N20" s="362">
        <v>4038570</v>
      </c>
      <c r="O20" s="362">
        <v>3886162</v>
      </c>
      <c r="P20" s="184">
        <f t="shared" si="2"/>
        <v>54378912</v>
      </c>
      <c r="Q20" s="363">
        <v>4727835</v>
      </c>
      <c r="R20" s="363">
        <v>2408306</v>
      </c>
      <c r="S20" s="363">
        <v>2032921</v>
      </c>
      <c r="T20" s="363">
        <v>2347790</v>
      </c>
      <c r="U20" s="363">
        <v>1952178</v>
      </c>
      <c r="V20" s="363">
        <v>2555000</v>
      </c>
      <c r="W20" s="363">
        <v>3124652</v>
      </c>
      <c r="X20" s="363">
        <v>3778960</v>
      </c>
      <c r="Y20" s="363">
        <v>2622134</v>
      </c>
      <c r="Z20" s="363">
        <v>2667510</v>
      </c>
      <c r="AA20" s="363">
        <v>3412777</v>
      </c>
      <c r="AB20" s="363">
        <v>3164742</v>
      </c>
      <c r="AC20" s="363">
        <v>3411630</v>
      </c>
      <c r="AD20" s="184">
        <f t="shared" si="1"/>
        <v>38206435</v>
      </c>
      <c r="AE20" s="203"/>
      <c r="AF20" s="203"/>
      <c r="AG20" s="184">
        <f t="shared" si="3"/>
        <v>87514158.238079995</v>
      </c>
      <c r="AH20" s="184">
        <f t="shared" si="4"/>
        <v>61487144.102899998</v>
      </c>
      <c r="AN20" s="173"/>
      <c r="AO20" s="173"/>
    </row>
    <row r="21" spans="1:41">
      <c r="A21" s="203"/>
      <c r="B21" s="241" t="s">
        <v>669</v>
      </c>
      <c r="C21" s="362">
        <v>1217401</v>
      </c>
      <c r="D21" s="362">
        <v>1590707</v>
      </c>
      <c r="E21" s="362">
        <v>1131600</v>
      </c>
      <c r="F21" s="362">
        <v>1302279.3599999924</v>
      </c>
      <c r="G21" s="362">
        <v>1242614</v>
      </c>
      <c r="H21" s="362">
        <v>1187008.1199999866</v>
      </c>
      <c r="I21" s="362">
        <v>1144710.5375000087</v>
      </c>
      <c r="J21" s="362">
        <v>1214035.7000000102</v>
      </c>
      <c r="K21" s="362">
        <v>1619654.4399999608</v>
      </c>
      <c r="L21" s="362">
        <v>1312386.3500000203</v>
      </c>
      <c r="M21" s="362">
        <v>1194755.4500000109</v>
      </c>
      <c r="N21" s="362">
        <v>1200428.4000000108</v>
      </c>
      <c r="O21" s="362">
        <v>1087279.2000000107</v>
      </c>
      <c r="P21" s="184">
        <f t="shared" si="2"/>
        <v>16444859.55750001</v>
      </c>
      <c r="Q21" s="363">
        <v>1228323.8399999861</v>
      </c>
      <c r="R21" s="363">
        <v>1261601.6625000176</v>
      </c>
      <c r="S21" s="363">
        <v>1204577</v>
      </c>
      <c r="T21" s="363">
        <v>1252062</v>
      </c>
      <c r="U21" s="363">
        <v>1538192.5000000095</v>
      </c>
      <c r="V21" s="363">
        <v>1146174.0000000088</v>
      </c>
      <c r="W21" s="363">
        <v>1451212</v>
      </c>
      <c r="X21" s="363">
        <v>1145075.1000000115</v>
      </c>
      <c r="Y21" s="363">
        <v>1479256</v>
      </c>
      <c r="Z21" s="363">
        <v>1323428.700000019</v>
      </c>
      <c r="AA21" s="363">
        <v>1179916.3500000099</v>
      </c>
      <c r="AB21" s="363">
        <v>1156917</v>
      </c>
      <c r="AC21" s="363">
        <v>1363613.2800000098</v>
      </c>
      <c r="AD21" s="184">
        <f t="shared" si="1"/>
        <v>16730349.432500074</v>
      </c>
      <c r="AE21" s="203"/>
      <c r="AF21" s="203"/>
      <c r="AG21" s="184">
        <f t="shared" si="3"/>
        <v>26465370.280267067</v>
      </c>
      <c r="AH21" s="184">
        <f t="shared" si="4"/>
        <v>26924820.555699669</v>
      </c>
      <c r="AN21" s="173"/>
      <c r="AO21" s="173"/>
    </row>
    <row r="22" spans="1:41">
      <c r="A22" s="203"/>
      <c r="B22" s="241" t="s">
        <v>670</v>
      </c>
      <c r="C22" s="362">
        <v>3238962</v>
      </c>
      <c r="D22" s="362">
        <v>3133432</v>
      </c>
      <c r="E22" s="362">
        <v>2949656</v>
      </c>
      <c r="F22" s="362">
        <v>2768382</v>
      </c>
      <c r="G22" s="362">
        <v>2691274</v>
      </c>
      <c r="H22" s="362">
        <v>2608001</v>
      </c>
      <c r="I22" s="362">
        <v>3004442</v>
      </c>
      <c r="J22" s="362">
        <v>3093740</v>
      </c>
      <c r="K22" s="362">
        <v>2848033</v>
      </c>
      <c r="L22" s="362">
        <v>2297408</v>
      </c>
      <c r="M22" s="362">
        <v>3036814</v>
      </c>
      <c r="N22" s="362">
        <v>3007382</v>
      </c>
      <c r="O22" s="362">
        <v>3218518</v>
      </c>
      <c r="P22" s="184">
        <f t="shared" si="2"/>
        <v>37896044</v>
      </c>
      <c r="Q22" s="363">
        <v>3281713</v>
      </c>
      <c r="R22" s="363">
        <v>2699462</v>
      </c>
      <c r="S22" s="363">
        <v>2470115</v>
      </c>
      <c r="T22" s="363">
        <v>2605688</v>
      </c>
      <c r="U22" s="363">
        <v>2540175</v>
      </c>
      <c r="V22" s="363">
        <v>3142426</v>
      </c>
      <c r="W22" s="363">
        <v>3565967</v>
      </c>
      <c r="X22" s="363">
        <v>3787240</v>
      </c>
      <c r="Y22" s="363">
        <v>2734133</v>
      </c>
      <c r="Z22" s="363">
        <v>2386985</v>
      </c>
      <c r="AA22" s="363">
        <v>3663532</v>
      </c>
      <c r="AB22" s="363">
        <v>3624565</v>
      </c>
      <c r="AC22" s="363">
        <v>2943442</v>
      </c>
      <c r="AD22" s="184">
        <f t="shared" si="1"/>
        <v>39445443</v>
      </c>
      <c r="AE22" s="203"/>
      <c r="AF22" s="203"/>
      <c r="AG22" s="184">
        <f t="shared" si="3"/>
        <v>60987619.450960003</v>
      </c>
      <c r="AH22" s="184">
        <f t="shared" si="4"/>
        <v>63481129.237619996</v>
      </c>
    </row>
    <row r="23" spans="1:41">
      <c r="A23" s="203"/>
      <c r="B23" s="183" t="s">
        <v>0</v>
      </c>
      <c r="C23" s="362">
        <v>87140225</v>
      </c>
      <c r="D23" s="362">
        <v>89101373</v>
      </c>
      <c r="E23" s="362">
        <v>86184569</v>
      </c>
      <c r="F23" s="362">
        <v>87256185.359999999</v>
      </c>
      <c r="G23" s="362">
        <v>89587143</v>
      </c>
      <c r="H23" s="362">
        <v>88457610.11999999</v>
      </c>
      <c r="I23" s="362">
        <v>90530654.737500012</v>
      </c>
      <c r="J23" s="362">
        <v>93993320.200000003</v>
      </c>
      <c r="K23" s="362">
        <v>102568238.43999997</v>
      </c>
      <c r="L23" s="362">
        <v>68868402.550000027</v>
      </c>
      <c r="M23" s="362">
        <v>88877590.550000012</v>
      </c>
      <c r="N23" s="362">
        <v>91386535.400000006</v>
      </c>
      <c r="O23" s="362">
        <v>90489246.200000018</v>
      </c>
      <c r="P23" s="185">
        <f t="shared" si="2"/>
        <v>1154441093.5574999</v>
      </c>
      <c r="Q23" s="363">
        <v>86017701.839999974</v>
      </c>
      <c r="R23" s="363">
        <v>86561361.662500024</v>
      </c>
      <c r="S23" s="363">
        <v>84636919</v>
      </c>
      <c r="T23" s="363">
        <v>89132614</v>
      </c>
      <c r="U23" s="363">
        <v>89028609.500000015</v>
      </c>
      <c r="V23" s="363">
        <v>91872015.000000015</v>
      </c>
      <c r="W23" s="363">
        <v>90144804</v>
      </c>
      <c r="X23" s="363">
        <v>91259301.100000009</v>
      </c>
      <c r="Y23" s="363">
        <v>90810391</v>
      </c>
      <c r="Z23" s="363">
        <v>65448302.700000018</v>
      </c>
      <c r="AA23" s="363">
        <v>81961532.350000009</v>
      </c>
      <c r="AB23" s="363">
        <v>82585399</v>
      </c>
      <c r="AC23" s="363">
        <v>91195248.280000016</v>
      </c>
      <c r="AD23" s="185">
        <f t="shared" si="1"/>
        <v>1120654199.4325001</v>
      </c>
      <c r="AE23" s="203"/>
      <c r="AF23" s="203"/>
      <c r="AG23" s="184">
        <f t="shared" si="3"/>
        <v>1857888229.505827</v>
      </c>
      <c r="AH23" s="184">
        <f t="shared" si="4"/>
        <v>1803513629.3146996</v>
      </c>
    </row>
    <row r="24" spans="1:41">
      <c r="A24" s="203"/>
      <c r="B24" s="241"/>
      <c r="C24" s="241"/>
      <c r="D24" s="241"/>
      <c r="E24" s="241"/>
      <c r="F24" s="241"/>
      <c r="G24" s="241"/>
      <c r="H24" s="241"/>
      <c r="I24" s="241"/>
      <c r="J24" s="241"/>
      <c r="K24" s="241"/>
      <c r="L24" s="241"/>
      <c r="M24" s="241"/>
      <c r="N24" s="241"/>
      <c r="O24" s="241"/>
      <c r="P24" s="186"/>
      <c r="Q24" s="364"/>
      <c r="R24" s="364"/>
      <c r="S24" s="364"/>
      <c r="T24" s="364"/>
      <c r="U24" s="364"/>
      <c r="V24" s="364"/>
      <c r="W24" s="364"/>
      <c r="X24" s="364"/>
      <c r="Y24" s="364"/>
      <c r="Z24" s="364"/>
      <c r="AA24" s="364"/>
      <c r="AB24" s="364"/>
      <c r="AC24" s="364"/>
      <c r="AD24" s="186"/>
      <c r="AE24" s="203"/>
      <c r="AF24" s="203"/>
      <c r="AG24" s="203"/>
      <c r="AH24" s="203"/>
    </row>
    <row r="25" spans="1:41">
      <c r="A25" s="365" t="s">
        <v>680</v>
      </c>
      <c r="B25" s="241"/>
      <c r="C25" s="241" t="s">
        <v>639</v>
      </c>
      <c r="D25" s="241" t="s">
        <v>640</v>
      </c>
      <c r="E25" s="241" t="s">
        <v>641</v>
      </c>
      <c r="F25" s="241" t="s">
        <v>642</v>
      </c>
      <c r="G25" s="241" t="s">
        <v>643</v>
      </c>
      <c r="H25" s="241" t="s">
        <v>644</v>
      </c>
      <c r="I25" s="241" t="s">
        <v>645</v>
      </c>
      <c r="J25" s="241" t="s">
        <v>646</v>
      </c>
      <c r="K25" s="241" t="s">
        <v>647</v>
      </c>
      <c r="L25" s="241" t="s">
        <v>648</v>
      </c>
      <c r="M25" s="241" t="s">
        <v>649</v>
      </c>
      <c r="N25" s="241" t="s">
        <v>650</v>
      </c>
      <c r="O25" s="241" t="s">
        <v>651</v>
      </c>
      <c r="P25" s="181" t="s">
        <v>671</v>
      </c>
      <c r="Q25" s="364" t="s">
        <v>652</v>
      </c>
      <c r="R25" s="364" t="s">
        <v>653</v>
      </c>
      <c r="S25" s="364" t="s">
        <v>654</v>
      </c>
      <c r="T25" s="364" t="s">
        <v>655</v>
      </c>
      <c r="U25" s="364" t="s">
        <v>656</v>
      </c>
      <c r="V25" s="364" t="s">
        <v>657</v>
      </c>
      <c r="W25" s="364" t="s">
        <v>658</v>
      </c>
      <c r="X25" s="364" t="s">
        <v>659</v>
      </c>
      <c r="Y25" s="364" t="s">
        <v>660</v>
      </c>
      <c r="Z25" s="364" t="s">
        <v>661</v>
      </c>
      <c r="AA25" s="364" t="s">
        <v>662</v>
      </c>
      <c r="AB25" s="364" t="s">
        <v>663</v>
      </c>
      <c r="AC25" s="364" t="s">
        <v>664</v>
      </c>
      <c r="AD25" s="181" t="s">
        <v>672</v>
      </c>
      <c r="AE25" s="203"/>
      <c r="AF25" s="203"/>
      <c r="AG25" s="181" t="s">
        <v>671</v>
      </c>
      <c r="AH25" s="181" t="s">
        <v>672</v>
      </c>
      <c r="AN25" s="173"/>
      <c r="AO25" s="173"/>
    </row>
    <row r="26" spans="1:41">
      <c r="A26" s="365"/>
      <c r="B26" s="241"/>
      <c r="C26" s="241"/>
      <c r="D26" s="241"/>
      <c r="E26" s="241"/>
      <c r="F26" s="241"/>
      <c r="G26" s="241"/>
      <c r="H26" s="241"/>
      <c r="I26" s="241"/>
      <c r="J26" s="241"/>
      <c r="K26" s="241"/>
      <c r="L26" s="241"/>
      <c r="M26" s="241"/>
      <c r="N26" s="241"/>
      <c r="O26" s="241"/>
      <c r="P26" s="187" t="s">
        <v>689</v>
      </c>
      <c r="Q26" s="364"/>
      <c r="R26" s="364"/>
      <c r="S26" s="364"/>
      <c r="T26" s="364"/>
      <c r="U26" s="364"/>
      <c r="V26" s="364"/>
      <c r="W26" s="364"/>
      <c r="X26" s="364"/>
      <c r="Y26" s="364"/>
      <c r="Z26" s="364"/>
      <c r="AA26" s="364"/>
      <c r="AB26" s="364"/>
      <c r="AC26" s="364"/>
      <c r="AD26" s="186"/>
      <c r="AE26" s="203"/>
      <c r="AF26" s="203"/>
      <c r="AG26" s="187" t="s">
        <v>688</v>
      </c>
      <c r="AH26" s="203"/>
      <c r="AN26" s="173"/>
      <c r="AO26" s="173"/>
    </row>
    <row r="27" spans="1:41">
      <c r="A27" s="203"/>
      <c r="B27" s="241" t="s">
        <v>665</v>
      </c>
      <c r="C27" s="362">
        <v>3459686</v>
      </c>
      <c r="D27" s="362">
        <v>4192837</v>
      </c>
      <c r="E27" s="362">
        <v>4865144.0000000037</v>
      </c>
      <c r="F27" s="362">
        <v>4343476</v>
      </c>
      <c r="G27" s="362">
        <v>4505094</v>
      </c>
      <c r="H27" s="362">
        <v>4205568</v>
      </c>
      <c r="I27" s="362">
        <v>4831415.1999999993</v>
      </c>
      <c r="J27" s="362">
        <v>4653394.5</v>
      </c>
      <c r="K27" s="362">
        <v>6081651</v>
      </c>
      <c r="L27" s="362">
        <v>2964573.2000000007</v>
      </c>
      <c r="M27" s="362">
        <v>3948772.0999999992</v>
      </c>
      <c r="N27" s="362">
        <v>4167866</v>
      </c>
      <c r="O27" s="362">
        <v>4473400</v>
      </c>
      <c r="P27" s="184">
        <f t="shared" ref="P27:P34" si="5">SUM(C27:O27)</f>
        <v>56692877.000000007</v>
      </c>
      <c r="Q27" s="363">
        <v>4501207</v>
      </c>
      <c r="R27" s="363">
        <v>4329485</v>
      </c>
      <c r="S27" s="363">
        <v>4567795</v>
      </c>
      <c r="T27" s="363">
        <v>4523029</v>
      </c>
      <c r="U27" s="363">
        <v>4405657</v>
      </c>
      <c r="V27" s="363">
        <v>3575260</v>
      </c>
      <c r="W27" s="363">
        <v>3128204</v>
      </c>
      <c r="X27" s="363">
        <v>3896821</v>
      </c>
      <c r="Y27" s="363">
        <v>3664110</v>
      </c>
      <c r="Z27" s="363">
        <v>2353122</v>
      </c>
      <c r="AA27" s="363">
        <v>3470490</v>
      </c>
      <c r="AB27" s="363">
        <v>3058578</v>
      </c>
      <c r="AC27" s="363">
        <v>4036668</v>
      </c>
      <c r="AD27" s="184">
        <f t="shared" si="1"/>
        <v>49510426</v>
      </c>
      <c r="AE27" s="203"/>
      <c r="AF27" s="203"/>
      <c r="AG27" s="184">
        <f t="shared" ref="AG27:AG34" si="6">P27*A$45</f>
        <v>91238114.67118001</v>
      </c>
      <c r="AH27" s="184">
        <f t="shared" ref="AH27:AH34" si="7">AD27*A$45</f>
        <v>79679108.978839993</v>
      </c>
      <c r="AN27" s="173"/>
      <c r="AO27" s="173"/>
    </row>
    <row r="28" spans="1:41">
      <c r="A28" s="203"/>
      <c r="B28" s="241" t="s">
        <v>666</v>
      </c>
      <c r="C28" s="362">
        <v>199057</v>
      </c>
      <c r="D28" s="362">
        <v>184857</v>
      </c>
      <c r="E28" s="362">
        <v>182522</v>
      </c>
      <c r="F28" s="362">
        <v>198320</v>
      </c>
      <c r="G28" s="362">
        <v>132741</v>
      </c>
      <c r="H28" s="362">
        <v>180073</v>
      </c>
      <c r="I28" s="362">
        <v>219096</v>
      </c>
      <c r="J28" s="362">
        <v>185622</v>
      </c>
      <c r="K28" s="362">
        <v>148676</v>
      </c>
      <c r="L28" s="362">
        <v>76593</v>
      </c>
      <c r="M28" s="362">
        <v>226285</v>
      </c>
      <c r="N28" s="362">
        <v>243735</v>
      </c>
      <c r="O28" s="362">
        <v>228104</v>
      </c>
      <c r="P28" s="184">
        <f t="shared" si="5"/>
        <v>2405681</v>
      </c>
      <c r="Q28" s="363">
        <v>228860</v>
      </c>
      <c r="R28" s="363">
        <v>206626</v>
      </c>
      <c r="S28" s="363">
        <v>240564</v>
      </c>
      <c r="T28" s="363">
        <v>230519</v>
      </c>
      <c r="U28" s="363">
        <v>168149</v>
      </c>
      <c r="V28" s="363">
        <v>153048</v>
      </c>
      <c r="W28" s="363">
        <v>225870</v>
      </c>
      <c r="X28" s="363">
        <v>187278</v>
      </c>
      <c r="Y28" s="363">
        <v>150835</v>
      </c>
      <c r="Z28" s="363">
        <v>84665</v>
      </c>
      <c r="AA28" s="363">
        <v>148094</v>
      </c>
      <c r="AB28" s="363">
        <v>276564</v>
      </c>
      <c r="AC28" s="363">
        <v>156997</v>
      </c>
      <c r="AD28" s="184">
        <f t="shared" si="1"/>
        <v>2458069</v>
      </c>
      <c r="AE28" s="203"/>
      <c r="AF28" s="203"/>
      <c r="AG28" s="184">
        <f t="shared" si="6"/>
        <v>3871558.6605400001</v>
      </c>
      <c r="AH28" s="184">
        <f t="shared" si="7"/>
        <v>3955868.7644600002</v>
      </c>
      <c r="AN28" s="173"/>
      <c r="AO28" s="173"/>
    </row>
    <row r="29" spans="1:41">
      <c r="A29" s="203"/>
      <c r="B29" s="241" t="s">
        <v>721</v>
      </c>
      <c r="C29" s="362">
        <v>20689801</v>
      </c>
      <c r="D29" s="362">
        <v>20917100</v>
      </c>
      <c r="E29" s="362">
        <v>21004583</v>
      </c>
      <c r="F29" s="362">
        <v>21624587</v>
      </c>
      <c r="G29" s="362">
        <v>21942121</v>
      </c>
      <c r="H29" s="362">
        <v>21654221</v>
      </c>
      <c r="I29" s="362">
        <v>21476794</v>
      </c>
      <c r="J29" s="362">
        <v>22980839</v>
      </c>
      <c r="K29" s="362">
        <v>23963908</v>
      </c>
      <c r="L29" s="362">
        <v>17568910</v>
      </c>
      <c r="M29" s="362">
        <v>22063833</v>
      </c>
      <c r="N29" s="362">
        <v>22502941</v>
      </c>
      <c r="O29" s="362">
        <v>22035137</v>
      </c>
      <c r="P29" s="184">
        <f t="shared" si="5"/>
        <v>280424775</v>
      </c>
      <c r="Q29" s="363">
        <v>20863714.000000004</v>
      </c>
      <c r="R29" s="363">
        <v>22236233</v>
      </c>
      <c r="S29" s="363">
        <v>21178872</v>
      </c>
      <c r="T29" s="363">
        <v>22277109</v>
      </c>
      <c r="U29" s="363">
        <v>22508586</v>
      </c>
      <c r="V29" s="363">
        <v>23345432</v>
      </c>
      <c r="W29" s="363">
        <v>22961660</v>
      </c>
      <c r="X29" s="363">
        <v>23415303</v>
      </c>
      <c r="Y29" s="363">
        <v>24311391</v>
      </c>
      <c r="Z29" s="363">
        <v>16977646</v>
      </c>
      <c r="AA29" s="363">
        <v>20639747</v>
      </c>
      <c r="AB29" s="363">
        <v>20500939</v>
      </c>
      <c r="AC29" s="363">
        <v>23888023</v>
      </c>
      <c r="AD29" s="184">
        <f t="shared" si="1"/>
        <v>285104655</v>
      </c>
      <c r="AE29" s="203"/>
      <c r="AF29" s="203"/>
      <c r="AG29" s="184">
        <f t="shared" si="6"/>
        <v>451298807.39850003</v>
      </c>
      <c r="AH29" s="184">
        <f t="shared" si="7"/>
        <v>458830325.4777</v>
      </c>
      <c r="AN29" s="173"/>
      <c r="AO29" s="173"/>
    </row>
    <row r="30" spans="1:41">
      <c r="A30" s="203"/>
      <c r="B30" s="241" t="s">
        <v>667</v>
      </c>
      <c r="C30" s="362">
        <v>1999620</v>
      </c>
      <c r="D30" s="362">
        <v>1258858</v>
      </c>
      <c r="E30" s="362">
        <v>408106</v>
      </c>
      <c r="F30" s="362">
        <v>928127</v>
      </c>
      <c r="G30" s="362">
        <v>1168629</v>
      </c>
      <c r="H30" s="362">
        <v>1691308</v>
      </c>
      <c r="I30" s="362">
        <v>1488041</v>
      </c>
      <c r="J30" s="362">
        <v>1697567</v>
      </c>
      <c r="K30" s="362">
        <v>1487201</v>
      </c>
      <c r="L30" s="362">
        <v>771386</v>
      </c>
      <c r="M30" s="362">
        <v>1585198</v>
      </c>
      <c r="N30" s="362">
        <v>1645119</v>
      </c>
      <c r="O30" s="362">
        <v>1704163</v>
      </c>
      <c r="P30" s="184">
        <f t="shared" si="5"/>
        <v>17833323</v>
      </c>
      <c r="Q30" s="363">
        <v>1157971</v>
      </c>
      <c r="R30" s="363">
        <v>737743</v>
      </c>
      <c r="S30" s="363">
        <v>1406890</v>
      </c>
      <c r="T30" s="363">
        <v>1491268</v>
      </c>
      <c r="U30" s="363">
        <v>791485</v>
      </c>
      <c r="V30" s="363">
        <v>1340256</v>
      </c>
      <c r="W30" s="363">
        <v>1406287</v>
      </c>
      <c r="X30" s="363">
        <v>1200826</v>
      </c>
      <c r="Y30" s="363">
        <v>1186449</v>
      </c>
      <c r="Z30" s="363">
        <v>1007949</v>
      </c>
      <c r="AA30" s="363">
        <v>1867807</v>
      </c>
      <c r="AB30" s="363">
        <v>1519999</v>
      </c>
      <c r="AC30" s="363">
        <v>1020262</v>
      </c>
      <c r="AD30" s="184">
        <f t="shared" si="1"/>
        <v>16135192</v>
      </c>
      <c r="AE30" s="203"/>
      <c r="AF30" s="203"/>
      <c r="AG30" s="184">
        <f t="shared" si="6"/>
        <v>28699880.036819998</v>
      </c>
      <c r="AH30" s="184">
        <f t="shared" si="7"/>
        <v>25967009.893279999</v>
      </c>
      <c r="AN30" s="173"/>
      <c r="AO30" s="173"/>
    </row>
    <row r="31" spans="1:41">
      <c r="A31" s="203"/>
      <c r="B31" s="241" t="s">
        <v>668</v>
      </c>
      <c r="C31" s="362">
        <v>2287409</v>
      </c>
      <c r="D31" s="362">
        <v>2764954</v>
      </c>
      <c r="E31" s="362">
        <v>3043118</v>
      </c>
      <c r="F31" s="362">
        <v>2543617</v>
      </c>
      <c r="G31" s="362">
        <v>2396744</v>
      </c>
      <c r="H31" s="362">
        <v>2574325</v>
      </c>
      <c r="I31" s="362">
        <v>2873211</v>
      </c>
      <c r="J31" s="362">
        <v>2266491</v>
      </c>
      <c r="K31" s="362">
        <v>3063575</v>
      </c>
      <c r="L31" s="362">
        <v>2090086</v>
      </c>
      <c r="M31" s="362">
        <v>3057598</v>
      </c>
      <c r="N31" s="362">
        <v>2334729</v>
      </c>
      <c r="O31" s="362">
        <v>2407637</v>
      </c>
      <c r="P31" s="184">
        <f t="shared" si="5"/>
        <v>33703494</v>
      </c>
      <c r="Q31" s="363">
        <v>4727835</v>
      </c>
      <c r="R31" s="363">
        <v>1614504</v>
      </c>
      <c r="S31" s="363">
        <v>1454941</v>
      </c>
      <c r="T31" s="363">
        <v>1612605</v>
      </c>
      <c r="U31" s="363">
        <v>1307926</v>
      </c>
      <c r="V31" s="363">
        <v>1703087</v>
      </c>
      <c r="W31" s="363">
        <v>2017253</v>
      </c>
      <c r="X31" s="363">
        <v>2509248</v>
      </c>
      <c r="Y31" s="363">
        <v>1641496</v>
      </c>
      <c r="Z31" s="363">
        <v>1891918</v>
      </c>
      <c r="AA31" s="363">
        <v>2192334</v>
      </c>
      <c r="AB31" s="363">
        <v>1869815</v>
      </c>
      <c r="AC31" s="363">
        <v>2240790</v>
      </c>
      <c r="AD31" s="184">
        <f t="shared" si="1"/>
        <v>26783752</v>
      </c>
      <c r="AE31" s="203"/>
      <c r="AF31" s="203"/>
      <c r="AG31" s="184">
        <f t="shared" si="6"/>
        <v>54240381.03396</v>
      </c>
      <c r="AH31" s="184">
        <f t="shared" si="7"/>
        <v>43104163.443680003</v>
      </c>
      <c r="AN31" s="173"/>
      <c r="AO31" s="173"/>
    </row>
    <row r="32" spans="1:41">
      <c r="A32" s="203"/>
      <c r="B32" s="241" t="s">
        <v>669</v>
      </c>
      <c r="C32" s="362">
        <v>436087</v>
      </c>
      <c r="D32" s="362">
        <v>520546</v>
      </c>
      <c r="E32" s="362">
        <v>376188</v>
      </c>
      <c r="F32" s="362">
        <v>489147.36000000092</v>
      </c>
      <c r="G32" s="362">
        <v>462059</v>
      </c>
      <c r="H32" s="362">
        <v>454788.68000000162</v>
      </c>
      <c r="I32" s="362">
        <v>413638.73749999906</v>
      </c>
      <c r="J32" s="362">
        <v>456291.299999999</v>
      </c>
      <c r="K32" s="362">
        <v>554852.39999999781</v>
      </c>
      <c r="L32" s="362">
        <v>446368.74999999779</v>
      </c>
      <c r="M32" s="362">
        <v>387535.44999999891</v>
      </c>
      <c r="N32" s="362">
        <v>435521.39999999909</v>
      </c>
      <c r="O32" s="362">
        <v>325879.19999999891</v>
      </c>
      <c r="P32" s="184">
        <f t="shared" si="5"/>
        <v>5758903.2774999943</v>
      </c>
      <c r="Q32" s="363">
        <v>452165.84000000142</v>
      </c>
      <c r="R32" s="363">
        <v>536716.31250000093</v>
      </c>
      <c r="S32" s="363">
        <v>488639.64999999863</v>
      </c>
      <c r="T32" s="363">
        <v>476584</v>
      </c>
      <c r="U32" s="363">
        <v>498979.24999999919</v>
      </c>
      <c r="V32" s="363">
        <v>418850.99999999907</v>
      </c>
      <c r="W32" s="363">
        <v>554174.49999999895</v>
      </c>
      <c r="X32" s="363">
        <v>382473.29999999923</v>
      </c>
      <c r="Y32" s="363">
        <v>560543</v>
      </c>
      <c r="Z32" s="363">
        <v>482444.69999999763</v>
      </c>
      <c r="AA32" s="363">
        <v>437691.74999999919</v>
      </c>
      <c r="AB32" s="363">
        <v>398709</v>
      </c>
      <c r="AC32" s="363">
        <v>524892.08000000054</v>
      </c>
      <c r="AD32" s="184">
        <f t="shared" si="1"/>
        <v>6212864.3824999947</v>
      </c>
      <c r="AE32" s="203"/>
      <c r="AF32" s="203"/>
      <c r="AG32" s="184">
        <f t="shared" si="6"/>
        <v>9268033.4006118402</v>
      </c>
      <c r="AH32" s="184">
        <f t="shared" si="7"/>
        <v>9998611.1653325409</v>
      </c>
    </row>
    <row r="33" spans="1:34">
      <c r="A33" s="203"/>
      <c r="B33" s="241" t="s">
        <v>670</v>
      </c>
      <c r="C33" s="362">
        <v>2793850</v>
      </c>
      <c r="D33" s="362">
        <v>2607992</v>
      </c>
      <c r="E33" s="362">
        <v>2548838</v>
      </c>
      <c r="F33" s="362">
        <v>2400471</v>
      </c>
      <c r="G33" s="362">
        <v>2334549</v>
      </c>
      <c r="H33" s="362">
        <v>2390293</v>
      </c>
      <c r="I33" s="362">
        <v>2504517</v>
      </c>
      <c r="J33" s="362">
        <v>2555857</v>
      </c>
      <c r="K33" s="362">
        <v>2547360</v>
      </c>
      <c r="L33" s="362">
        <v>1959893</v>
      </c>
      <c r="M33" s="362">
        <v>2547041</v>
      </c>
      <c r="N33" s="362">
        <v>2607777</v>
      </c>
      <c r="O33" s="362">
        <v>2708723</v>
      </c>
      <c r="P33" s="184">
        <f t="shared" si="5"/>
        <v>32507161</v>
      </c>
      <c r="Q33" s="363">
        <v>2737244</v>
      </c>
      <c r="R33" s="363">
        <v>2483367</v>
      </c>
      <c r="S33" s="363">
        <v>2267332</v>
      </c>
      <c r="T33" s="363">
        <v>2189964</v>
      </c>
      <c r="U33" s="363">
        <v>2329098</v>
      </c>
      <c r="V33" s="363">
        <v>2518263</v>
      </c>
      <c r="W33" s="363">
        <v>2765217</v>
      </c>
      <c r="X33" s="363">
        <v>2943058</v>
      </c>
      <c r="Y33" s="363">
        <v>1453212</v>
      </c>
      <c r="Z33" s="363">
        <v>2169461</v>
      </c>
      <c r="AA33" s="363">
        <v>2804056</v>
      </c>
      <c r="AB33" s="363">
        <v>2803984</v>
      </c>
      <c r="AC33" s="363">
        <v>2679079</v>
      </c>
      <c r="AD33" s="184">
        <f t="shared" si="1"/>
        <v>32143335</v>
      </c>
      <c r="AE33" s="203"/>
      <c r="AF33" s="203"/>
      <c r="AG33" s="184">
        <f t="shared" si="6"/>
        <v>52315074.483740002</v>
      </c>
      <c r="AH33" s="184">
        <f t="shared" si="7"/>
        <v>51729554.748899996</v>
      </c>
    </row>
    <row r="34" spans="1:34">
      <c r="A34" s="222"/>
      <c r="B34" s="366" t="s">
        <v>0</v>
      </c>
      <c r="C34" s="367">
        <v>31865510</v>
      </c>
      <c r="D34" s="367">
        <v>32447144</v>
      </c>
      <c r="E34" s="367">
        <v>32428499.000000004</v>
      </c>
      <c r="F34" s="367">
        <v>32527745.359999999</v>
      </c>
      <c r="G34" s="367">
        <v>32941937</v>
      </c>
      <c r="H34" s="367">
        <v>33150576.680000003</v>
      </c>
      <c r="I34" s="367">
        <v>33806712.9375</v>
      </c>
      <c r="J34" s="367">
        <v>34796061.799999997</v>
      </c>
      <c r="K34" s="367">
        <v>37847223.399999999</v>
      </c>
      <c r="L34" s="367">
        <v>25877809.949999996</v>
      </c>
      <c r="M34" s="367">
        <v>33816262.549999997</v>
      </c>
      <c r="N34" s="367">
        <v>33937688.399999999</v>
      </c>
      <c r="O34" s="367">
        <v>33883043.200000003</v>
      </c>
      <c r="P34" s="188">
        <f t="shared" si="5"/>
        <v>429326214.27749997</v>
      </c>
      <c r="Q34" s="368">
        <v>34668996.840000004</v>
      </c>
      <c r="R34" s="368">
        <v>32144674.3125</v>
      </c>
      <c r="S34" s="368">
        <v>31605033.649999999</v>
      </c>
      <c r="T34" s="368">
        <v>32801078</v>
      </c>
      <c r="U34" s="368">
        <v>32009880.25</v>
      </c>
      <c r="V34" s="368">
        <v>33054197</v>
      </c>
      <c r="W34" s="368">
        <v>33058665.5</v>
      </c>
      <c r="X34" s="368">
        <v>34535007.299999997</v>
      </c>
      <c r="Y34" s="368">
        <v>32968036</v>
      </c>
      <c r="Z34" s="368">
        <v>24967205.699999999</v>
      </c>
      <c r="AA34" s="368">
        <v>31560219.75</v>
      </c>
      <c r="AB34" s="368">
        <v>30428588</v>
      </c>
      <c r="AC34" s="368">
        <v>34546711.079999998</v>
      </c>
      <c r="AD34" s="188">
        <f t="shared" si="1"/>
        <v>418348293.38249999</v>
      </c>
      <c r="AE34" s="203"/>
      <c r="AF34" s="203"/>
      <c r="AG34" s="184">
        <f t="shared" si="6"/>
        <v>690931849.68535185</v>
      </c>
      <c r="AH34" s="184">
        <f t="shared" si="7"/>
        <v>673264642.47219253</v>
      </c>
    </row>
    <row r="35" spans="1:34" ht="15.75">
      <c r="A35" s="369" t="s">
        <v>676</v>
      </c>
      <c r="B35" s="203"/>
      <c r="C35" s="203"/>
      <c r="D35" s="203"/>
      <c r="E35" s="203"/>
      <c r="F35" s="203"/>
      <c r="G35" s="203"/>
      <c r="H35" s="203"/>
      <c r="I35" s="203"/>
      <c r="J35" s="203"/>
      <c r="K35" s="203"/>
      <c r="L35" s="203"/>
      <c r="M35" s="203"/>
      <c r="N35" s="203"/>
      <c r="O35" s="203"/>
      <c r="P35" s="189"/>
      <c r="Q35" s="370"/>
      <c r="R35" s="370"/>
      <c r="S35" s="370"/>
      <c r="T35" s="370"/>
      <c r="U35" s="370"/>
      <c r="V35" s="370"/>
      <c r="W35" s="370"/>
      <c r="X35" s="370"/>
      <c r="Y35" s="370"/>
      <c r="Z35" s="370"/>
      <c r="AA35" s="370"/>
      <c r="AB35" s="370"/>
      <c r="AC35" s="370"/>
      <c r="AD35" s="189"/>
      <c r="AE35" s="203"/>
      <c r="AF35" s="203"/>
      <c r="AG35" s="203"/>
      <c r="AH35" s="203"/>
    </row>
    <row r="36" spans="1:34" ht="15.75">
      <c r="A36" s="369" t="s">
        <v>673</v>
      </c>
      <c r="B36" s="190"/>
      <c r="C36" s="190"/>
      <c r="D36" s="190"/>
      <c r="E36" s="190"/>
      <c r="F36" s="190"/>
      <c r="G36" s="190"/>
      <c r="H36" s="190"/>
      <c r="I36" s="190"/>
      <c r="J36" s="190"/>
      <c r="K36" s="190"/>
      <c r="L36" s="190"/>
      <c r="M36" s="190"/>
      <c r="N36" s="190"/>
      <c r="O36" s="191"/>
      <c r="P36" s="192"/>
      <c r="Q36" s="192"/>
      <c r="R36" s="192"/>
      <c r="S36" s="192"/>
      <c r="T36" s="192"/>
      <c r="U36" s="192"/>
      <c r="V36" s="192"/>
      <c r="W36" s="192"/>
      <c r="X36" s="192"/>
      <c r="Y36" s="192"/>
      <c r="Z36" s="192"/>
      <c r="AA36" s="192"/>
      <c r="AB36" s="192"/>
      <c r="AC36" s="191"/>
      <c r="AD36" s="203"/>
      <c r="AE36" s="203"/>
      <c r="AF36" s="203"/>
      <c r="AG36" s="203"/>
      <c r="AH36" s="203"/>
    </row>
    <row r="37" spans="1:34" ht="15.75">
      <c r="A37" s="369" t="s">
        <v>674</v>
      </c>
      <c r="B37" s="190"/>
      <c r="C37" s="190"/>
      <c r="D37" s="190"/>
      <c r="E37" s="190"/>
      <c r="F37" s="190"/>
      <c r="G37" s="190"/>
      <c r="H37" s="190"/>
      <c r="I37" s="190"/>
      <c r="J37" s="190"/>
      <c r="K37" s="190"/>
      <c r="L37" s="190"/>
      <c r="M37" s="190"/>
      <c r="N37" s="190"/>
      <c r="O37" s="193"/>
      <c r="P37" s="194"/>
      <c r="Q37" s="194"/>
      <c r="R37" s="194"/>
      <c r="S37" s="194"/>
      <c r="T37" s="194"/>
      <c r="U37" s="194"/>
      <c r="V37" s="194"/>
      <c r="W37" s="194"/>
      <c r="X37" s="194"/>
      <c r="Y37" s="194"/>
      <c r="Z37" s="194"/>
      <c r="AA37" s="194"/>
      <c r="AB37" s="194"/>
      <c r="AC37" s="193"/>
      <c r="AD37" s="203"/>
      <c r="AE37" s="203"/>
      <c r="AF37" s="203"/>
      <c r="AG37" s="203"/>
      <c r="AH37" s="203"/>
    </row>
    <row r="38" spans="1:34" ht="15.75">
      <c r="A38" s="369" t="s">
        <v>677</v>
      </c>
      <c r="B38" s="190"/>
      <c r="C38" s="190"/>
      <c r="D38" s="190"/>
      <c r="E38" s="190"/>
      <c r="F38" s="190"/>
      <c r="G38" s="190"/>
      <c r="H38" s="190"/>
      <c r="I38" s="190"/>
      <c r="J38" s="190"/>
      <c r="K38" s="190"/>
      <c r="L38" s="190"/>
      <c r="M38" s="190"/>
      <c r="N38" s="190"/>
      <c r="O38" s="193"/>
      <c r="P38" s="194"/>
      <c r="Q38" s="194"/>
      <c r="R38" s="194"/>
      <c r="S38" s="194"/>
      <c r="T38" s="194"/>
      <c r="U38" s="194"/>
      <c r="V38" s="194"/>
      <c r="W38" s="194"/>
      <c r="X38" s="194"/>
      <c r="Y38" s="194"/>
      <c r="Z38" s="194"/>
      <c r="AA38" s="194"/>
      <c r="AB38" s="194"/>
      <c r="AC38" s="193"/>
      <c r="AD38" s="203"/>
      <c r="AE38" s="203"/>
      <c r="AF38" s="203"/>
      <c r="AG38" s="203"/>
      <c r="AH38" s="203"/>
    </row>
    <row r="39" spans="1:34" ht="15.75">
      <c r="A39" s="369" t="s">
        <v>675</v>
      </c>
      <c r="B39" s="190"/>
      <c r="C39" s="190"/>
      <c r="D39" s="190"/>
      <c r="E39" s="190"/>
      <c r="F39" s="190"/>
      <c r="G39" s="190"/>
      <c r="H39" s="190"/>
      <c r="I39" s="190"/>
      <c r="J39" s="190"/>
      <c r="K39" s="190"/>
      <c r="L39" s="190"/>
      <c r="M39" s="190"/>
      <c r="N39" s="190"/>
      <c r="O39" s="193"/>
      <c r="P39" s="194"/>
      <c r="Q39" s="194"/>
      <c r="R39" s="194"/>
      <c r="S39" s="194"/>
      <c r="T39" s="194"/>
      <c r="U39" s="194"/>
      <c r="V39" s="194"/>
      <c r="W39" s="194"/>
      <c r="X39" s="194"/>
      <c r="Y39" s="194"/>
      <c r="Z39" s="194"/>
      <c r="AA39" s="194"/>
      <c r="AB39" s="194"/>
      <c r="AC39" s="193"/>
      <c r="AD39" s="203"/>
      <c r="AE39" s="203"/>
      <c r="AF39" s="203"/>
      <c r="AG39" s="203"/>
      <c r="AH39" s="203"/>
    </row>
    <row r="40" spans="1:34" ht="15.75">
      <c r="A40" s="371"/>
      <c r="B40" s="372"/>
      <c r="C40" s="372"/>
      <c r="D40" s="372"/>
      <c r="E40" s="372"/>
      <c r="F40" s="372"/>
      <c r="G40" s="372"/>
      <c r="H40" s="372"/>
      <c r="I40" s="372"/>
      <c r="J40" s="372"/>
      <c r="K40" s="372"/>
      <c r="L40" s="372"/>
      <c r="M40" s="372"/>
      <c r="N40" s="372"/>
      <c r="O40" s="167"/>
      <c r="P40" s="373"/>
      <c r="Q40" s="373"/>
      <c r="R40" s="373"/>
      <c r="S40" s="373"/>
      <c r="T40" s="373"/>
      <c r="U40" s="373"/>
      <c r="V40" s="373"/>
      <c r="W40" s="373"/>
      <c r="X40" s="373"/>
      <c r="Y40" s="373"/>
      <c r="Z40" s="373"/>
      <c r="AA40" s="373"/>
      <c r="AB40" s="373"/>
      <c r="AC40" s="167"/>
    </row>
    <row r="41" spans="1:34" ht="15.75">
      <c r="A41" s="371"/>
      <c r="B41" s="372"/>
      <c r="C41" s="372"/>
      <c r="D41" s="372"/>
      <c r="E41" s="372"/>
      <c r="F41" s="372"/>
      <c r="G41" s="372"/>
      <c r="H41" s="372"/>
      <c r="I41" s="372"/>
      <c r="J41" s="372"/>
      <c r="K41" s="372"/>
      <c r="L41" s="372"/>
      <c r="M41" s="372"/>
      <c r="N41" s="372"/>
      <c r="O41" s="167"/>
      <c r="P41" s="373"/>
      <c r="Q41" s="373"/>
      <c r="R41" s="373"/>
      <c r="S41" s="373"/>
      <c r="T41" s="373"/>
      <c r="U41" s="373"/>
      <c r="V41" s="373"/>
      <c r="W41" s="373"/>
      <c r="X41" s="373"/>
      <c r="Y41" s="373"/>
      <c r="Z41" s="373"/>
      <c r="AA41" s="373"/>
      <c r="AB41" s="373"/>
      <c r="AC41" s="167"/>
    </row>
    <row r="42" spans="1:34" ht="15.75">
      <c r="A42" s="244" t="s">
        <v>690</v>
      </c>
    </row>
    <row r="44" spans="1:34" hidden="1">
      <c r="A44" s="200" t="s">
        <v>687</v>
      </c>
    </row>
    <row r="45" spans="1:34" hidden="1">
      <c r="A45" s="241">
        <v>1.60934</v>
      </c>
    </row>
    <row r="46" spans="1:34" hidden="1"/>
    <row r="47" spans="1:34" hidden="1"/>
  </sheetData>
  <pageMargins left="0.7" right="0.7" top="0.75" bottom="0.75" header="0.3" footer="0.3"/>
  <pageSetup paperSize="9" scale="78"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1">
    <pageSetUpPr fitToPage="1"/>
  </sheetPr>
  <dimension ref="A1:W83"/>
  <sheetViews>
    <sheetView zoomScale="90" zoomScaleNormal="90" workbookViewId="0"/>
  </sheetViews>
  <sheetFormatPr defaultColWidth="8.88671875" defaultRowHeight="15"/>
  <cols>
    <col min="1" max="1" width="2.77734375" style="197" customWidth="1"/>
    <col min="2" max="2" width="21.21875" style="197" customWidth="1"/>
    <col min="3" max="10" width="8.44140625" style="197" hidden="1" customWidth="1"/>
    <col min="11" max="17" width="8.44140625" style="197" customWidth="1"/>
    <col min="18" max="20" width="8.88671875" style="197"/>
    <col min="21" max="21" width="8.6640625" style="197" customWidth="1"/>
    <col min="22" max="16384" width="8.88671875" style="197"/>
  </cols>
  <sheetData>
    <row r="1" spans="1:23" s="375" customFormat="1" ht="18.75">
      <c r="A1" s="359" t="s">
        <v>722</v>
      </c>
      <c r="B1" s="374"/>
      <c r="C1" s="374"/>
      <c r="D1" s="374"/>
      <c r="E1" s="374"/>
      <c r="F1" s="374"/>
      <c r="G1" s="374"/>
      <c r="H1" s="374"/>
      <c r="I1" s="374"/>
      <c r="J1" s="374"/>
      <c r="L1" s="374"/>
      <c r="M1" s="374"/>
      <c r="N1" s="374"/>
      <c r="P1" s="374"/>
      <c r="Q1" s="374"/>
    </row>
    <row r="2" spans="1:23" s="240" customFormat="1" ht="21" customHeight="1">
      <c r="A2" s="376"/>
      <c r="B2" s="376" t="s">
        <v>396</v>
      </c>
      <c r="C2" s="376" t="s">
        <v>396</v>
      </c>
      <c r="D2" s="376" t="s">
        <v>396</v>
      </c>
      <c r="E2" s="376" t="s">
        <v>396</v>
      </c>
      <c r="F2" s="311" t="s">
        <v>83</v>
      </c>
      <c r="G2" s="311" t="s">
        <v>137</v>
      </c>
      <c r="H2" s="311" t="s">
        <v>226</v>
      </c>
      <c r="I2" s="311" t="s">
        <v>314</v>
      </c>
      <c r="J2" s="311" t="s">
        <v>317</v>
      </c>
      <c r="K2" s="311" t="s">
        <v>341</v>
      </c>
      <c r="L2" s="311" t="s">
        <v>359</v>
      </c>
      <c r="M2" s="311" t="s">
        <v>385</v>
      </c>
      <c r="N2" s="311" t="s">
        <v>395</v>
      </c>
      <c r="O2" s="311" t="s">
        <v>412</v>
      </c>
      <c r="P2" s="311" t="s">
        <v>433</v>
      </c>
      <c r="Q2" s="311" t="s">
        <v>455</v>
      </c>
      <c r="R2" s="311" t="s">
        <v>510</v>
      </c>
      <c r="S2" s="311" t="s">
        <v>540</v>
      </c>
      <c r="T2" s="311" t="s">
        <v>559</v>
      </c>
      <c r="U2" s="311" t="s">
        <v>599</v>
      </c>
    </row>
    <row r="3" spans="1:23" s="241" customFormat="1" ht="12.75">
      <c r="B3" s="241" t="s">
        <v>396</v>
      </c>
      <c r="E3" s="202"/>
      <c r="F3" s="202"/>
      <c r="H3" s="202"/>
      <c r="I3" s="202"/>
      <c r="J3" s="202"/>
      <c r="K3" s="202"/>
      <c r="L3" s="202"/>
      <c r="M3" s="202"/>
      <c r="N3" s="202"/>
      <c r="U3" s="202" t="s">
        <v>6</v>
      </c>
    </row>
    <row r="4" spans="1:23" s="241" customFormat="1" ht="15.75">
      <c r="A4" s="244" t="s">
        <v>603</v>
      </c>
      <c r="B4" s="203"/>
    </row>
    <row r="5" spans="1:23" s="241" customFormat="1">
      <c r="A5" s="203"/>
      <c r="B5" s="203" t="s">
        <v>7</v>
      </c>
      <c r="C5" s="209">
        <v>634</v>
      </c>
      <c r="D5" s="209">
        <v>634</v>
      </c>
      <c r="E5" s="209">
        <v>634</v>
      </c>
      <c r="F5" s="209">
        <v>634</v>
      </c>
      <c r="G5" s="209">
        <v>634</v>
      </c>
      <c r="H5" s="209">
        <v>639</v>
      </c>
      <c r="I5" s="213">
        <v>639</v>
      </c>
      <c r="J5" s="213">
        <v>639</v>
      </c>
      <c r="K5" s="213">
        <v>639</v>
      </c>
      <c r="L5" s="213">
        <v>672</v>
      </c>
      <c r="M5" s="213">
        <v>676</v>
      </c>
      <c r="N5" s="213">
        <v>676</v>
      </c>
      <c r="O5" s="213">
        <v>676</v>
      </c>
      <c r="P5" s="213">
        <v>709</v>
      </c>
      <c r="Q5" s="213">
        <v>709</v>
      </c>
      <c r="R5" s="213">
        <v>709</v>
      </c>
      <c r="S5" s="377">
        <v>709</v>
      </c>
      <c r="T5" s="213">
        <v>893</v>
      </c>
      <c r="U5" s="213">
        <v>893</v>
      </c>
      <c r="W5" s="213"/>
    </row>
    <row r="6" spans="1:23" s="241" customFormat="1">
      <c r="A6" s="203"/>
      <c r="B6" s="203" t="s">
        <v>8</v>
      </c>
      <c r="C6" s="209">
        <v>2095</v>
      </c>
      <c r="D6" s="209">
        <v>2095</v>
      </c>
      <c r="E6" s="209">
        <v>2095</v>
      </c>
      <c r="F6" s="209">
        <v>2095</v>
      </c>
      <c r="G6" s="209">
        <v>2095</v>
      </c>
      <c r="H6" s="209">
        <v>2096.5</v>
      </c>
      <c r="I6" s="213">
        <v>2097</v>
      </c>
      <c r="J6" s="213">
        <v>2097</v>
      </c>
      <c r="K6" s="213">
        <v>2106</v>
      </c>
      <c r="L6" s="213">
        <v>2087</v>
      </c>
      <c r="M6" s="213">
        <v>2087</v>
      </c>
      <c r="N6" s="213">
        <v>2087</v>
      </c>
      <c r="O6" s="213">
        <v>2087</v>
      </c>
      <c r="P6" s="213">
        <v>2054</v>
      </c>
      <c r="Q6" s="213">
        <v>2110.3270000000002</v>
      </c>
      <c r="R6" s="213">
        <v>2110</v>
      </c>
      <c r="S6" s="377">
        <v>2110</v>
      </c>
      <c r="T6" s="213">
        <v>1803</v>
      </c>
      <c r="U6" s="213">
        <v>1803</v>
      </c>
    </row>
    <row r="7" spans="1:23" s="241" customFormat="1">
      <c r="A7" s="236" t="s">
        <v>0</v>
      </c>
      <c r="B7" s="236"/>
      <c r="C7" s="378">
        <v>2729</v>
      </c>
      <c r="D7" s="378">
        <v>2729</v>
      </c>
      <c r="E7" s="378">
        <v>2729</v>
      </c>
      <c r="F7" s="378">
        <v>2729</v>
      </c>
      <c r="G7" s="378">
        <v>2729</v>
      </c>
      <c r="H7" s="378">
        <v>2735.5</v>
      </c>
      <c r="I7" s="215">
        <v>2736</v>
      </c>
      <c r="J7" s="215">
        <v>2736</v>
      </c>
      <c r="K7" s="215">
        <v>2745</v>
      </c>
      <c r="L7" s="215">
        <v>2759</v>
      </c>
      <c r="M7" s="215">
        <v>2763</v>
      </c>
      <c r="N7" s="215">
        <v>2763</v>
      </c>
      <c r="O7" s="215">
        <v>2763</v>
      </c>
      <c r="P7" s="215">
        <v>2763</v>
      </c>
      <c r="Q7" s="215">
        <v>2819</v>
      </c>
      <c r="R7" s="215">
        <f>SUM(R5:R6)</f>
        <v>2819</v>
      </c>
      <c r="S7" s="377">
        <f>SUM(S5:S6)</f>
        <v>2819</v>
      </c>
      <c r="T7" s="215">
        <v>2696</v>
      </c>
      <c r="U7" s="215">
        <v>2696</v>
      </c>
      <c r="W7" s="215"/>
    </row>
    <row r="8" spans="1:23" s="241" customFormat="1">
      <c r="A8" s="236"/>
      <c r="B8" s="236"/>
      <c r="C8" s="378"/>
      <c r="D8" s="378"/>
      <c r="E8" s="378"/>
      <c r="F8" s="378"/>
      <c r="G8" s="378"/>
      <c r="H8" s="378"/>
      <c r="I8" s="215"/>
      <c r="J8" s="215"/>
      <c r="K8" s="215"/>
      <c r="L8" s="215"/>
      <c r="M8" s="215"/>
      <c r="N8" s="215"/>
      <c r="O8" s="215"/>
      <c r="P8" s="215"/>
      <c r="Q8" s="215"/>
      <c r="R8" s="215"/>
      <c r="S8" s="215"/>
      <c r="T8" s="379"/>
      <c r="U8" s="379"/>
    </row>
    <row r="9" spans="1:23" s="241" customFormat="1" ht="15.75">
      <c r="A9" s="244" t="s">
        <v>604</v>
      </c>
      <c r="B9" s="236"/>
      <c r="C9" s="378"/>
      <c r="D9" s="378"/>
      <c r="E9" s="378"/>
      <c r="F9" s="378"/>
      <c r="G9" s="378"/>
      <c r="H9" s="378"/>
      <c r="I9" s="215"/>
      <c r="J9" s="215"/>
      <c r="K9" s="215"/>
      <c r="L9" s="215"/>
      <c r="M9" s="215"/>
      <c r="N9" s="215"/>
      <c r="O9" s="215"/>
      <c r="P9" s="215"/>
      <c r="Q9" s="215"/>
      <c r="R9" s="215"/>
      <c r="S9" s="215"/>
      <c r="T9" s="379"/>
      <c r="U9" s="379"/>
      <c r="W9" s="213"/>
    </row>
    <row r="10" spans="1:23" s="241" customFormat="1">
      <c r="A10" s="236"/>
      <c r="B10" s="203" t="s">
        <v>7</v>
      </c>
      <c r="C10" s="378"/>
      <c r="D10" s="378"/>
      <c r="E10" s="378"/>
      <c r="F10" s="378"/>
      <c r="G10" s="378"/>
      <c r="H10" s="378"/>
      <c r="I10" s="215"/>
      <c r="J10" s="215" t="s">
        <v>556</v>
      </c>
      <c r="K10" s="215" t="s">
        <v>556</v>
      </c>
      <c r="L10" s="215" t="s">
        <v>556</v>
      </c>
      <c r="M10" s="215" t="s">
        <v>556</v>
      </c>
      <c r="N10" s="215" t="s">
        <v>556</v>
      </c>
      <c r="O10" s="215" t="s">
        <v>556</v>
      </c>
      <c r="P10" s="215" t="s">
        <v>556</v>
      </c>
      <c r="Q10" s="215" t="s">
        <v>556</v>
      </c>
      <c r="R10" s="215" t="s">
        <v>556</v>
      </c>
      <c r="S10" s="215" t="s">
        <v>556</v>
      </c>
      <c r="T10" s="213">
        <v>902</v>
      </c>
      <c r="U10" s="213">
        <v>902</v>
      </c>
      <c r="W10" s="213"/>
    </row>
    <row r="11" spans="1:23" s="241" customFormat="1">
      <c r="A11" s="236"/>
      <c r="B11" s="203" t="s">
        <v>8</v>
      </c>
      <c r="C11" s="378"/>
      <c r="D11" s="378"/>
      <c r="E11" s="378"/>
      <c r="F11" s="378"/>
      <c r="G11" s="378"/>
      <c r="H11" s="378"/>
      <c r="I11" s="215"/>
      <c r="J11" s="215" t="s">
        <v>556</v>
      </c>
      <c r="K11" s="215" t="s">
        <v>556</v>
      </c>
      <c r="L11" s="215" t="s">
        <v>556</v>
      </c>
      <c r="M11" s="215" t="s">
        <v>556</v>
      </c>
      <c r="N11" s="215" t="s">
        <v>556</v>
      </c>
      <c r="O11" s="215" t="s">
        <v>556</v>
      </c>
      <c r="P11" s="215" t="s">
        <v>556</v>
      </c>
      <c r="Q11" s="215" t="s">
        <v>556</v>
      </c>
      <c r="R11" s="215" t="s">
        <v>556</v>
      </c>
      <c r="S11" s="215" t="s">
        <v>556</v>
      </c>
      <c r="T11" s="213">
        <v>1856</v>
      </c>
      <c r="U11" s="213">
        <v>1856</v>
      </c>
      <c r="W11" s="215"/>
    </row>
    <row r="12" spans="1:23" s="241" customFormat="1">
      <c r="A12" s="222" t="s">
        <v>0</v>
      </c>
      <c r="B12" s="222"/>
      <c r="C12" s="223"/>
      <c r="D12" s="223"/>
      <c r="E12" s="223"/>
      <c r="F12" s="223"/>
      <c r="G12" s="223"/>
      <c r="H12" s="223"/>
      <c r="I12" s="225"/>
      <c r="J12" s="225" t="s">
        <v>556</v>
      </c>
      <c r="K12" s="225" t="s">
        <v>556</v>
      </c>
      <c r="L12" s="225" t="s">
        <v>556</v>
      </c>
      <c r="M12" s="225" t="s">
        <v>556</v>
      </c>
      <c r="N12" s="225" t="s">
        <v>556</v>
      </c>
      <c r="O12" s="225" t="s">
        <v>556</v>
      </c>
      <c r="P12" s="225" t="s">
        <v>556</v>
      </c>
      <c r="Q12" s="225" t="s">
        <v>556</v>
      </c>
      <c r="R12" s="225" t="s">
        <v>556</v>
      </c>
      <c r="S12" s="225" t="s">
        <v>556</v>
      </c>
      <c r="T12" s="225">
        <v>2758</v>
      </c>
      <c r="U12" s="225">
        <v>2758</v>
      </c>
    </row>
    <row r="13" spans="1:23" s="241" customFormat="1">
      <c r="A13" s="241" t="s">
        <v>320</v>
      </c>
      <c r="B13" s="236"/>
      <c r="C13" s="378"/>
      <c r="D13" s="378"/>
      <c r="E13" s="378"/>
      <c r="F13" s="378"/>
      <c r="G13" s="378"/>
      <c r="H13" s="378"/>
      <c r="I13" s="215"/>
      <c r="J13" s="215"/>
      <c r="L13" s="215"/>
      <c r="M13" s="215"/>
      <c r="N13" s="215"/>
      <c r="O13" s="215"/>
      <c r="P13" s="215"/>
      <c r="Q13" s="215"/>
      <c r="R13" s="215"/>
      <c r="S13" s="215"/>
      <c r="T13" s="215"/>
      <c r="U13" s="215"/>
    </row>
    <row r="14" spans="1:23" s="241" customFormat="1" ht="15.75">
      <c r="A14" s="280" t="s">
        <v>610</v>
      </c>
      <c r="B14" s="236"/>
      <c r="C14" s="378"/>
      <c r="D14" s="378"/>
      <c r="E14" s="378"/>
      <c r="F14" s="378"/>
      <c r="G14" s="378"/>
      <c r="H14" s="378"/>
      <c r="I14" s="215"/>
      <c r="J14" s="215"/>
      <c r="L14" s="215"/>
      <c r="M14" s="215"/>
      <c r="N14" s="215"/>
      <c r="O14" s="215"/>
      <c r="P14" s="215"/>
      <c r="Q14" s="215"/>
      <c r="R14" s="215"/>
      <c r="S14" s="215"/>
      <c r="T14" s="215"/>
      <c r="U14" s="379"/>
    </row>
    <row r="15" spans="1:23" s="241" customFormat="1" ht="15.75">
      <c r="A15" s="280" t="s">
        <v>605</v>
      </c>
      <c r="B15" s="236"/>
      <c r="C15" s="378"/>
      <c r="D15" s="378"/>
      <c r="E15" s="378"/>
      <c r="F15" s="378"/>
      <c r="G15" s="378"/>
      <c r="H15" s="378"/>
      <c r="I15" s="215"/>
      <c r="J15" s="215"/>
      <c r="L15" s="215"/>
      <c r="M15" s="215"/>
      <c r="N15" s="215"/>
      <c r="O15" s="215"/>
      <c r="P15" s="215"/>
      <c r="Q15" s="215"/>
      <c r="R15" s="215"/>
      <c r="S15" s="215"/>
      <c r="T15" s="215"/>
      <c r="U15" s="379"/>
    </row>
    <row r="16" spans="1:23" s="241" customFormat="1" ht="15.75">
      <c r="A16" s="280" t="s">
        <v>606</v>
      </c>
      <c r="B16" s="236"/>
      <c r="C16" s="378"/>
      <c r="D16" s="378"/>
      <c r="E16" s="378"/>
      <c r="F16" s="378"/>
      <c r="G16" s="378"/>
      <c r="H16" s="378"/>
      <c r="I16" s="215"/>
      <c r="J16" s="215"/>
      <c r="L16" s="215"/>
      <c r="M16" s="215"/>
      <c r="N16" s="215"/>
      <c r="O16" s="215"/>
      <c r="P16" s="215"/>
      <c r="Q16" s="215"/>
      <c r="R16" s="215"/>
      <c r="S16" s="215"/>
      <c r="T16" s="215"/>
      <c r="U16" s="379"/>
    </row>
    <row r="17" spans="1:21" s="241" customFormat="1" ht="15.75">
      <c r="A17" s="280" t="s">
        <v>607</v>
      </c>
      <c r="B17" s="236"/>
      <c r="C17" s="378"/>
      <c r="D17" s="378"/>
      <c r="E17" s="378"/>
      <c r="F17" s="378"/>
      <c r="G17" s="378"/>
      <c r="H17" s="378"/>
      <c r="I17" s="215"/>
      <c r="J17" s="215"/>
      <c r="L17" s="215"/>
      <c r="M17" s="215"/>
      <c r="N17" s="215"/>
      <c r="O17" s="215"/>
      <c r="P17" s="215"/>
      <c r="Q17" s="215"/>
      <c r="R17" s="215"/>
      <c r="S17" s="215"/>
      <c r="T17" s="215"/>
      <c r="U17" s="379"/>
    </row>
    <row r="18" spans="1:21" s="241" customFormat="1" ht="15.75">
      <c r="A18" s="280" t="s">
        <v>608</v>
      </c>
      <c r="B18" s="236"/>
      <c r="C18" s="378"/>
      <c r="D18" s="378"/>
      <c r="E18" s="378"/>
      <c r="F18" s="378"/>
      <c r="G18" s="378"/>
      <c r="H18" s="378"/>
      <c r="I18" s="215"/>
      <c r="J18" s="215"/>
      <c r="L18" s="215"/>
      <c r="M18" s="215"/>
      <c r="N18" s="215"/>
      <c r="O18" s="215"/>
      <c r="P18" s="215"/>
      <c r="Q18" s="215"/>
      <c r="R18" s="215"/>
      <c r="S18" s="215"/>
      <c r="T18" s="215"/>
      <c r="U18" s="379"/>
    </row>
    <row r="19" spans="1:21" s="241" customFormat="1" ht="15.75">
      <c r="A19" s="280" t="s">
        <v>609</v>
      </c>
      <c r="B19" s="236"/>
      <c r="C19" s="378"/>
      <c r="D19" s="378"/>
      <c r="E19" s="378"/>
      <c r="F19" s="378"/>
      <c r="G19" s="378"/>
      <c r="H19" s="378"/>
      <c r="I19" s="215"/>
      <c r="J19" s="215"/>
      <c r="L19" s="215"/>
      <c r="M19" s="215"/>
      <c r="N19" s="215"/>
      <c r="O19" s="215"/>
      <c r="P19" s="215"/>
      <c r="Q19" s="215"/>
      <c r="R19" s="215"/>
      <c r="S19" s="215"/>
      <c r="T19" s="215"/>
      <c r="U19" s="379"/>
    </row>
    <row r="20" spans="1:21" s="241" customFormat="1" ht="19.5" customHeight="1">
      <c r="O20" s="227"/>
      <c r="P20" s="227"/>
    </row>
    <row r="21" spans="1:21" s="241" customFormat="1" ht="15.75" customHeight="1">
      <c r="A21" s="380"/>
      <c r="O21" s="227"/>
      <c r="P21" s="227"/>
    </row>
    <row r="22" spans="1:21" s="241" customFormat="1" ht="16.5" customHeight="1">
      <c r="O22" s="227"/>
      <c r="P22" s="227"/>
    </row>
    <row r="23" spans="1:21" s="203" customFormat="1" ht="18.75">
      <c r="A23" s="359" t="s">
        <v>723</v>
      </c>
      <c r="B23" s="236"/>
      <c r="C23" s="236"/>
      <c r="D23" s="236"/>
      <c r="G23" s="236"/>
      <c r="H23" s="236"/>
      <c r="I23" s="236"/>
      <c r="J23" s="236"/>
      <c r="N23" s="236"/>
      <c r="O23" s="307"/>
      <c r="P23" s="307"/>
    </row>
    <row r="24" spans="1:21" s="240" customFormat="1" ht="21" customHeight="1">
      <c r="A24" s="381"/>
      <c r="B24" s="381"/>
      <c r="C24" s="381"/>
      <c r="D24" s="381"/>
      <c r="E24" s="381"/>
      <c r="F24" s="311" t="s">
        <v>83</v>
      </c>
      <c r="G24" s="311" t="s">
        <v>137</v>
      </c>
      <c r="H24" s="311" t="s">
        <v>226</v>
      </c>
      <c r="I24" s="311" t="s">
        <v>314</v>
      </c>
      <c r="J24" s="311" t="s">
        <v>317</v>
      </c>
      <c r="K24" s="382" t="s">
        <v>341</v>
      </c>
      <c r="L24" s="382" t="s">
        <v>359</v>
      </c>
      <c r="M24" s="311" t="s">
        <v>385</v>
      </c>
      <c r="N24" s="311" t="s">
        <v>395</v>
      </c>
      <c r="O24" s="311" t="s">
        <v>412</v>
      </c>
      <c r="P24" s="311" t="s">
        <v>433</v>
      </c>
      <c r="Q24" s="311" t="s">
        <v>455</v>
      </c>
      <c r="R24" s="311" t="s">
        <v>510</v>
      </c>
      <c r="S24" s="311" t="s">
        <v>540</v>
      </c>
      <c r="T24" s="311" t="s">
        <v>559</v>
      </c>
      <c r="U24" s="311" t="s">
        <v>599</v>
      </c>
    </row>
    <row r="25" spans="1:21" s="241" customFormat="1" ht="12.75">
      <c r="K25" s="227"/>
      <c r="L25" s="227"/>
      <c r="M25" s="227"/>
    </row>
    <row r="26" spans="1:21" s="241" customFormat="1">
      <c r="A26" s="203" t="s">
        <v>9</v>
      </c>
      <c r="B26" s="203"/>
      <c r="C26" s="312">
        <v>335</v>
      </c>
      <c r="D26" s="312">
        <v>336</v>
      </c>
      <c r="E26" s="383">
        <v>340</v>
      </c>
      <c r="F26" s="383">
        <v>340</v>
      </c>
      <c r="G26" s="383">
        <v>340</v>
      </c>
      <c r="H26" s="383">
        <v>344</v>
      </c>
      <c r="I26" s="383">
        <v>344</v>
      </c>
      <c r="J26" s="383">
        <v>345</v>
      </c>
      <c r="K26" s="383">
        <v>346</v>
      </c>
      <c r="L26" s="383">
        <v>351</v>
      </c>
      <c r="M26" s="383">
        <v>351</v>
      </c>
      <c r="N26" s="383">
        <v>351</v>
      </c>
      <c r="O26" s="383">
        <v>351</v>
      </c>
      <c r="P26" s="383">
        <v>351</v>
      </c>
      <c r="Q26" s="383">
        <v>358</v>
      </c>
      <c r="R26" s="383">
        <v>359</v>
      </c>
      <c r="S26" s="383">
        <v>359</v>
      </c>
      <c r="T26" s="383">
        <v>359</v>
      </c>
      <c r="U26" s="383">
        <v>359</v>
      </c>
    </row>
    <row r="27" spans="1:21" s="241" customFormat="1">
      <c r="A27" s="203" t="s">
        <v>10</v>
      </c>
      <c r="B27" s="203"/>
      <c r="C27" s="312">
        <v>116</v>
      </c>
      <c r="D27" s="312">
        <v>116</v>
      </c>
      <c r="E27" s="312">
        <v>117</v>
      </c>
      <c r="F27" s="312">
        <v>118</v>
      </c>
      <c r="G27" s="312">
        <v>118</v>
      </c>
      <c r="H27" s="312">
        <v>118</v>
      </c>
      <c r="I27" s="383">
        <v>115</v>
      </c>
      <c r="J27" s="384">
        <v>118</v>
      </c>
      <c r="K27" s="384">
        <v>118</v>
      </c>
      <c r="L27" s="385">
        <v>118</v>
      </c>
      <c r="M27" s="385">
        <v>118</v>
      </c>
      <c r="N27" s="385">
        <v>119</v>
      </c>
      <c r="O27" s="385">
        <v>119</v>
      </c>
      <c r="P27" s="385">
        <v>119</v>
      </c>
      <c r="Q27" s="385">
        <v>119</v>
      </c>
      <c r="R27" s="385">
        <v>119</v>
      </c>
      <c r="S27" s="385">
        <v>119</v>
      </c>
      <c r="T27" s="385">
        <v>119</v>
      </c>
      <c r="U27" s="385">
        <v>119</v>
      </c>
    </row>
    <row r="28" spans="1:21" s="241" customFormat="1">
      <c r="A28" s="203"/>
      <c r="B28" s="203"/>
      <c r="D28" s="203"/>
    </row>
    <row r="29" spans="1:21" s="241" customFormat="1">
      <c r="A29" s="222" t="s">
        <v>0</v>
      </c>
      <c r="B29" s="222"/>
      <c r="C29" s="386">
        <f t="shared" ref="C29:I29" si="0">C26+C27</f>
        <v>451</v>
      </c>
      <c r="D29" s="386">
        <f t="shared" si="0"/>
        <v>452</v>
      </c>
      <c r="E29" s="386">
        <f t="shared" si="0"/>
        <v>457</v>
      </c>
      <c r="F29" s="386">
        <f t="shared" si="0"/>
        <v>458</v>
      </c>
      <c r="G29" s="386">
        <f t="shared" si="0"/>
        <v>458</v>
      </c>
      <c r="H29" s="386">
        <f t="shared" si="0"/>
        <v>462</v>
      </c>
      <c r="I29" s="386">
        <f t="shared" si="0"/>
        <v>459</v>
      </c>
      <c r="J29" s="386">
        <f t="shared" ref="J29:Q29" si="1">J26+J27</f>
        <v>463</v>
      </c>
      <c r="K29" s="386">
        <f t="shared" si="1"/>
        <v>464</v>
      </c>
      <c r="L29" s="386">
        <f t="shared" si="1"/>
        <v>469</v>
      </c>
      <c r="M29" s="386">
        <f t="shared" si="1"/>
        <v>469</v>
      </c>
      <c r="N29" s="386">
        <f t="shared" si="1"/>
        <v>470</v>
      </c>
      <c r="O29" s="386">
        <f t="shared" si="1"/>
        <v>470</v>
      </c>
      <c r="P29" s="386">
        <f t="shared" si="1"/>
        <v>470</v>
      </c>
      <c r="Q29" s="386">
        <f t="shared" si="1"/>
        <v>477</v>
      </c>
      <c r="R29" s="386">
        <v>478</v>
      </c>
      <c r="S29" s="386">
        <v>478</v>
      </c>
      <c r="T29" s="386">
        <v>478</v>
      </c>
      <c r="U29" s="386">
        <v>478</v>
      </c>
    </row>
    <row r="30" spans="1:21" s="241" customFormat="1" ht="18" customHeight="1">
      <c r="A30" s="241" t="s">
        <v>320</v>
      </c>
    </row>
    <row r="31" spans="1:21" s="241" customFormat="1" ht="12.75">
      <c r="A31" s="241" t="s">
        <v>131</v>
      </c>
    </row>
    <row r="32" spans="1:21" s="241" customFormat="1" ht="12.75">
      <c r="A32" s="241" t="s">
        <v>315</v>
      </c>
    </row>
    <row r="33" spans="1:19" s="241" customFormat="1" ht="12.75">
      <c r="A33" s="241" t="s">
        <v>223</v>
      </c>
    </row>
    <row r="34" spans="1:19" s="241" customFormat="1" ht="20.25" customHeight="1"/>
    <row r="35" spans="1:19" s="241" customFormat="1" ht="12.75"/>
    <row r="36" spans="1:19" s="203" customFormat="1" ht="18.75">
      <c r="A36" s="359" t="s">
        <v>724</v>
      </c>
      <c r="B36" s="236"/>
      <c r="C36" s="236"/>
      <c r="D36" s="236"/>
      <c r="E36" s="236"/>
      <c r="F36" s="236"/>
      <c r="G36" s="236"/>
      <c r="H36" s="236"/>
      <c r="I36" s="236"/>
      <c r="J36" s="236"/>
      <c r="K36" s="236"/>
      <c r="L36" s="236"/>
      <c r="M36" s="236"/>
      <c r="N36" s="236"/>
      <c r="O36" s="236"/>
      <c r="P36" s="236"/>
      <c r="Q36" s="236"/>
      <c r="R36" s="236"/>
    </row>
    <row r="37" spans="1:19" ht="15.75">
      <c r="A37" s="376" t="s">
        <v>57</v>
      </c>
      <c r="B37" s="310"/>
      <c r="K37" s="387" t="s">
        <v>59</v>
      </c>
      <c r="L37" s="196"/>
      <c r="M37" s="376" t="s">
        <v>57</v>
      </c>
      <c r="N37" s="310"/>
      <c r="O37" s="387" t="s">
        <v>59</v>
      </c>
      <c r="P37" s="196"/>
      <c r="Q37" s="376" t="s">
        <v>57</v>
      </c>
      <c r="R37" s="310"/>
      <c r="S37" s="387" t="s">
        <v>59</v>
      </c>
    </row>
    <row r="38" spans="1:19" ht="5.25" customHeight="1">
      <c r="P38" s="196"/>
    </row>
    <row r="39" spans="1:19">
      <c r="A39" s="203" t="s">
        <v>222</v>
      </c>
      <c r="K39" s="237">
        <v>2</v>
      </c>
      <c r="L39" s="221"/>
      <c r="M39" s="237" t="s">
        <v>61</v>
      </c>
      <c r="N39" s="221"/>
      <c r="O39" s="237">
        <v>12</v>
      </c>
      <c r="P39" s="221"/>
      <c r="Q39" s="307" t="s">
        <v>51</v>
      </c>
      <c r="R39" s="221"/>
      <c r="S39" s="221">
        <v>0</v>
      </c>
    </row>
    <row r="40" spans="1:19">
      <c r="A40" s="203" t="s">
        <v>30</v>
      </c>
      <c r="K40" s="237">
        <v>6</v>
      </c>
      <c r="L40" s="221"/>
      <c r="M40" s="221" t="s">
        <v>76</v>
      </c>
      <c r="N40" s="221"/>
      <c r="O40" s="221">
        <v>0</v>
      </c>
      <c r="P40" s="221"/>
      <c r="Q40" s="237" t="s">
        <v>52</v>
      </c>
      <c r="R40" s="221"/>
      <c r="S40" s="237">
        <v>7</v>
      </c>
    </row>
    <row r="41" spans="1:19">
      <c r="A41" s="203" t="s">
        <v>31</v>
      </c>
      <c r="K41" s="237">
        <v>7</v>
      </c>
      <c r="L41" s="221"/>
      <c r="M41" s="237" t="s">
        <v>41</v>
      </c>
      <c r="N41" s="221"/>
      <c r="O41" s="237">
        <v>5</v>
      </c>
      <c r="P41" s="221"/>
      <c r="Q41" s="237" t="s">
        <v>53</v>
      </c>
      <c r="R41" s="221"/>
      <c r="S41" s="237">
        <v>10</v>
      </c>
    </row>
    <row r="42" spans="1:19">
      <c r="A42" s="203" t="s">
        <v>32</v>
      </c>
      <c r="K42" s="237">
        <v>14</v>
      </c>
      <c r="L42" s="221"/>
      <c r="M42" s="237" t="s">
        <v>42</v>
      </c>
      <c r="N42" s="221"/>
      <c r="O42" s="237">
        <v>19</v>
      </c>
      <c r="P42" s="221"/>
      <c r="Q42" s="237" t="s">
        <v>36</v>
      </c>
      <c r="R42" s="221"/>
      <c r="S42" s="237">
        <v>3</v>
      </c>
    </row>
    <row r="43" spans="1:19">
      <c r="A43" s="203" t="s">
        <v>37</v>
      </c>
      <c r="K43" s="237">
        <v>1</v>
      </c>
      <c r="L43" s="221"/>
      <c r="M43" s="237" t="s">
        <v>62</v>
      </c>
      <c r="N43" s="221"/>
      <c r="O43" s="237">
        <v>61</v>
      </c>
      <c r="P43" s="221"/>
      <c r="Q43" s="237" t="s">
        <v>55</v>
      </c>
      <c r="R43" s="221"/>
      <c r="S43" s="237">
        <v>0</v>
      </c>
    </row>
    <row r="44" spans="1:19">
      <c r="A44" s="203" t="s">
        <v>63</v>
      </c>
      <c r="K44" s="237">
        <v>7</v>
      </c>
      <c r="L44" s="221"/>
      <c r="M44" s="237" t="s">
        <v>43</v>
      </c>
      <c r="N44" s="221"/>
      <c r="O44" s="237">
        <v>59</v>
      </c>
      <c r="P44" s="221"/>
      <c r="Q44" s="237" t="s">
        <v>35</v>
      </c>
      <c r="R44" s="221"/>
      <c r="S44" s="237">
        <v>9</v>
      </c>
    </row>
    <row r="45" spans="1:19">
      <c r="A45" s="203" t="s">
        <v>40</v>
      </c>
      <c r="K45" s="237">
        <v>2</v>
      </c>
      <c r="L45" s="221"/>
      <c r="M45" s="237" t="s">
        <v>44</v>
      </c>
      <c r="N45" s="221"/>
      <c r="O45" s="237">
        <v>14</v>
      </c>
      <c r="P45" s="221"/>
      <c r="Q45" s="237" t="s">
        <v>46</v>
      </c>
      <c r="R45" s="221"/>
      <c r="S45" s="237">
        <v>19</v>
      </c>
    </row>
    <row r="46" spans="1:19">
      <c r="A46" s="203" t="s">
        <v>33</v>
      </c>
      <c r="K46" s="237">
        <v>6</v>
      </c>
      <c r="L46" s="221"/>
      <c r="M46" s="237" t="s">
        <v>49</v>
      </c>
      <c r="N46" s="221"/>
      <c r="O46" s="237">
        <v>4</v>
      </c>
      <c r="P46" s="221"/>
      <c r="Q46" s="237" t="s">
        <v>56</v>
      </c>
      <c r="R46" s="221"/>
      <c r="S46" s="237">
        <v>6</v>
      </c>
    </row>
    <row r="47" spans="1:19">
      <c r="A47" s="203" t="s">
        <v>38</v>
      </c>
      <c r="K47" s="237">
        <v>6</v>
      </c>
      <c r="L47" s="221"/>
      <c r="M47" s="237" t="s">
        <v>50</v>
      </c>
      <c r="N47" s="221"/>
      <c r="O47" s="237">
        <v>3</v>
      </c>
      <c r="P47" s="221"/>
      <c r="Q47" s="237" t="s">
        <v>39</v>
      </c>
      <c r="R47" s="221"/>
      <c r="S47" s="237">
        <v>13</v>
      </c>
    </row>
    <row r="48" spans="1:19">
      <c r="A48" s="203" t="s">
        <v>47</v>
      </c>
      <c r="K48" s="237">
        <v>7</v>
      </c>
      <c r="L48" s="221"/>
      <c r="M48" s="237" t="s">
        <v>34</v>
      </c>
      <c r="N48" s="221"/>
      <c r="O48" s="237">
        <v>12</v>
      </c>
      <c r="P48" s="221"/>
      <c r="Q48" s="237" t="s">
        <v>48</v>
      </c>
      <c r="R48" s="221"/>
      <c r="S48" s="237">
        <v>12</v>
      </c>
    </row>
    <row r="49" spans="1:23" ht="18" customHeight="1">
      <c r="A49" s="222" t="s">
        <v>54</v>
      </c>
      <c r="B49" s="303"/>
      <c r="K49" s="304">
        <v>9</v>
      </c>
      <c r="L49" s="308"/>
      <c r="M49" s="304" t="s">
        <v>45</v>
      </c>
      <c r="N49" s="305"/>
      <c r="O49" s="304">
        <v>24</v>
      </c>
      <c r="P49" s="308"/>
      <c r="Q49" s="388" t="s">
        <v>58</v>
      </c>
      <c r="R49" s="305"/>
      <c r="S49" s="388">
        <v>359</v>
      </c>
    </row>
    <row r="50" spans="1:23" s="200" customFormat="1" ht="12.75">
      <c r="A50" s="241" t="s">
        <v>320</v>
      </c>
      <c r="G50" s="283"/>
      <c r="H50" s="283"/>
      <c r="I50" s="283"/>
      <c r="J50" s="283"/>
      <c r="N50" s="283"/>
    </row>
    <row r="51" spans="1:23" s="200" customFormat="1" ht="12.75" customHeight="1">
      <c r="A51" s="379" t="s">
        <v>235</v>
      </c>
      <c r="B51" s="230"/>
      <c r="C51" s="230"/>
      <c r="D51" s="230"/>
      <c r="E51" s="230"/>
      <c r="F51" s="230"/>
      <c r="G51" s="230"/>
      <c r="H51" s="230"/>
      <c r="I51" s="230"/>
      <c r="J51" s="230"/>
      <c r="K51" s="230"/>
      <c r="L51" s="230"/>
      <c r="M51" s="230"/>
      <c r="N51" s="230"/>
      <c r="O51" s="230"/>
      <c r="P51" s="230"/>
    </row>
    <row r="53" spans="1:23">
      <c r="C53" s="203"/>
      <c r="D53" s="203"/>
    </row>
    <row r="54" spans="1:23" ht="18.75">
      <c r="A54" s="359" t="s">
        <v>725</v>
      </c>
      <c r="B54" s="236"/>
      <c r="C54" s="236"/>
      <c r="D54" s="236"/>
      <c r="E54" s="236"/>
      <c r="F54" s="236"/>
      <c r="G54" s="236"/>
      <c r="H54" s="236"/>
      <c r="I54" s="236"/>
      <c r="J54" s="236"/>
      <c r="K54" s="236"/>
      <c r="L54" s="236"/>
      <c r="M54" s="236"/>
      <c r="N54" s="236"/>
      <c r="O54" s="203"/>
      <c r="P54" s="203"/>
      <c r="Q54" s="203"/>
    </row>
    <row r="55" spans="1:23" ht="18.75">
      <c r="A55" s="376"/>
      <c r="B55" s="376"/>
      <c r="C55" s="376"/>
      <c r="D55" s="376"/>
      <c r="E55" s="376"/>
      <c r="F55" s="311" t="s">
        <v>137</v>
      </c>
      <c r="G55" s="311" t="s">
        <v>226</v>
      </c>
      <c r="H55" s="311" t="s">
        <v>314</v>
      </c>
      <c r="I55" s="311" t="s">
        <v>317</v>
      </c>
      <c r="J55" s="311" t="s">
        <v>341</v>
      </c>
      <c r="K55" s="311" t="s">
        <v>359</v>
      </c>
      <c r="L55" s="311" t="s">
        <v>385</v>
      </c>
      <c r="M55" s="311" t="s">
        <v>395</v>
      </c>
      <c r="N55" s="311" t="s">
        <v>412</v>
      </c>
      <c r="O55" s="311" t="s">
        <v>433</v>
      </c>
      <c r="P55" s="311" t="s">
        <v>455</v>
      </c>
      <c r="Q55" s="311" t="s">
        <v>510</v>
      </c>
      <c r="R55" s="311" t="s">
        <v>726</v>
      </c>
      <c r="S55" s="311" t="s">
        <v>559</v>
      </c>
      <c r="T55" s="311" t="s">
        <v>599</v>
      </c>
      <c r="U55" s="311" t="s">
        <v>626</v>
      </c>
    </row>
    <row r="56" spans="1:23">
      <c r="A56" s="389"/>
      <c r="B56" s="389"/>
      <c r="C56" s="241"/>
      <c r="D56" s="241"/>
      <c r="E56" s="241"/>
      <c r="F56" s="241"/>
      <c r="G56" s="241"/>
      <c r="H56" s="241"/>
      <c r="I56" s="241"/>
      <c r="J56" s="241"/>
      <c r="K56" s="241"/>
      <c r="L56" s="241"/>
      <c r="M56" s="241"/>
      <c r="U56" s="390" t="s">
        <v>20</v>
      </c>
    </row>
    <row r="57" spans="1:23" ht="18">
      <c r="A57" s="203" t="s">
        <v>727</v>
      </c>
      <c r="B57" s="241"/>
      <c r="C57" s="237">
        <v>41</v>
      </c>
      <c r="D57" s="197">
        <v>41</v>
      </c>
      <c r="E57" s="237">
        <v>41</v>
      </c>
      <c r="F57" s="237">
        <v>41</v>
      </c>
      <c r="G57" s="237">
        <v>41</v>
      </c>
      <c r="H57" s="237">
        <v>41</v>
      </c>
      <c r="I57" s="237">
        <v>41</v>
      </c>
      <c r="J57" s="237">
        <v>41</v>
      </c>
      <c r="K57" s="237">
        <v>41</v>
      </c>
      <c r="L57" s="237">
        <v>41</v>
      </c>
      <c r="M57" s="295">
        <v>41</v>
      </c>
      <c r="N57" s="197">
        <v>41</v>
      </c>
      <c r="O57" s="221">
        <v>41</v>
      </c>
      <c r="P57" s="221">
        <v>41</v>
      </c>
      <c r="Q57" s="221">
        <v>41</v>
      </c>
      <c r="R57" s="221">
        <v>40</v>
      </c>
      <c r="S57" s="221">
        <v>40</v>
      </c>
      <c r="T57" s="221">
        <v>40</v>
      </c>
      <c r="U57" s="391" t="s">
        <v>556</v>
      </c>
    </row>
    <row r="58" spans="1:23">
      <c r="A58" s="203"/>
      <c r="B58" s="241"/>
      <c r="C58" s="243"/>
      <c r="E58" s="243"/>
      <c r="F58" s="241"/>
      <c r="G58" s="243"/>
      <c r="H58" s="243"/>
      <c r="I58" s="243"/>
      <c r="J58" s="243"/>
      <c r="K58" s="243"/>
      <c r="L58" s="243"/>
      <c r="M58" s="243"/>
      <c r="N58" s="243"/>
      <c r="U58" s="243" t="s">
        <v>11</v>
      </c>
    </row>
    <row r="59" spans="1:23" ht="18">
      <c r="A59" s="203" t="s">
        <v>728</v>
      </c>
      <c r="B59" s="241"/>
      <c r="C59" s="295">
        <v>1145</v>
      </c>
      <c r="D59" s="295">
        <v>1123</v>
      </c>
      <c r="E59" s="295">
        <v>2960.3560000000002</v>
      </c>
      <c r="F59" s="295">
        <v>2955.1759999999999</v>
      </c>
      <c r="G59" s="295">
        <v>3001.7959999999998</v>
      </c>
      <c r="H59" s="295">
        <v>3097.6260000000002</v>
      </c>
      <c r="I59" s="295">
        <v>3133.886</v>
      </c>
      <c r="J59" s="295">
        <v>3172.7350000000001</v>
      </c>
      <c r="K59" s="295">
        <v>3098.47</v>
      </c>
      <c r="L59" s="295">
        <v>2921.5070000000001</v>
      </c>
      <c r="M59" s="295">
        <v>3468.9050000000002</v>
      </c>
      <c r="N59" s="295">
        <v>3465.6559999999999</v>
      </c>
      <c r="O59" s="295">
        <v>3504.5309999999999</v>
      </c>
      <c r="P59" s="301">
        <v>3564</v>
      </c>
      <c r="Q59" s="301">
        <v>3537</v>
      </c>
      <c r="R59" s="391" t="s">
        <v>556</v>
      </c>
      <c r="S59" s="301">
        <v>3439</v>
      </c>
      <c r="T59" s="301">
        <v>3495</v>
      </c>
      <c r="U59" s="391" t="s">
        <v>556</v>
      </c>
    </row>
    <row r="60" spans="1:23">
      <c r="A60" s="203" t="s">
        <v>2</v>
      </c>
      <c r="B60" s="241"/>
      <c r="C60" s="295">
        <v>13760</v>
      </c>
      <c r="D60" s="295">
        <v>13360</v>
      </c>
      <c r="E60" s="295">
        <v>13339</v>
      </c>
      <c r="F60" s="295">
        <v>13310</v>
      </c>
      <c r="G60" s="301">
        <v>13164</v>
      </c>
      <c r="H60" s="301">
        <v>13160</v>
      </c>
      <c r="I60" s="301">
        <v>14449</v>
      </c>
      <c r="J60" s="301">
        <v>14103</v>
      </c>
      <c r="K60" s="301">
        <v>13054.657999999999</v>
      </c>
      <c r="L60" s="301">
        <v>13009</v>
      </c>
      <c r="M60" s="301">
        <v>12888</v>
      </c>
      <c r="N60" s="295">
        <v>12604.419</v>
      </c>
      <c r="O60" s="295">
        <v>12702</v>
      </c>
      <c r="P60" s="301">
        <v>12951</v>
      </c>
      <c r="Q60" s="301">
        <v>12713</v>
      </c>
      <c r="R60" s="301">
        <v>11376</v>
      </c>
      <c r="S60" s="301">
        <v>12685</v>
      </c>
      <c r="T60" s="301">
        <v>13149.875</v>
      </c>
      <c r="U60" s="301">
        <v>12746</v>
      </c>
      <c r="W60" s="392"/>
    </row>
    <row r="61" spans="1:23">
      <c r="A61" s="203"/>
      <c r="B61" s="241"/>
      <c r="C61" s="243"/>
      <c r="D61" s="295"/>
      <c r="E61" s="243"/>
      <c r="G61" s="243"/>
      <c r="H61" s="243"/>
      <c r="I61" s="243"/>
      <c r="J61" s="243"/>
      <c r="K61" s="243"/>
      <c r="L61" s="243"/>
      <c r="M61" s="243"/>
      <c r="N61" s="243"/>
      <c r="U61" s="243" t="s">
        <v>12</v>
      </c>
    </row>
    <row r="62" spans="1:23" ht="18">
      <c r="A62" s="203" t="s">
        <v>729</v>
      </c>
      <c r="B62" s="241"/>
      <c r="C62" s="295">
        <v>10684</v>
      </c>
      <c r="D62" s="295">
        <v>10727</v>
      </c>
      <c r="E62" s="295">
        <v>10937</v>
      </c>
      <c r="F62" s="295">
        <v>11514</v>
      </c>
      <c r="G62" s="301">
        <v>11786</v>
      </c>
      <c r="H62" s="301">
        <v>12963</v>
      </c>
      <c r="I62" s="301">
        <v>13965</v>
      </c>
      <c r="J62" s="301">
        <v>14690</v>
      </c>
      <c r="K62" s="301">
        <f>12661+9+24+551+51</f>
        <v>13296</v>
      </c>
      <c r="L62" s="301">
        <v>14835</v>
      </c>
      <c r="M62" s="301">
        <v>15147</v>
      </c>
      <c r="N62" s="295">
        <v>13503</v>
      </c>
      <c r="O62" s="295">
        <v>17003</v>
      </c>
      <c r="P62" s="301">
        <v>19194</v>
      </c>
      <c r="Q62" s="301">
        <v>18937</v>
      </c>
      <c r="R62" s="301">
        <v>16828</v>
      </c>
      <c r="S62" s="301">
        <v>19735</v>
      </c>
      <c r="T62" s="301">
        <v>21211</v>
      </c>
      <c r="U62" s="301">
        <v>21472</v>
      </c>
    </row>
    <row r="63" spans="1:23" ht="18">
      <c r="A63" s="299" t="s">
        <v>730</v>
      </c>
      <c r="C63" s="295">
        <f>C62*A!S13</f>
        <v>17804.611656087709</v>
      </c>
      <c r="D63" s="295">
        <f>D62*A!T13</f>
        <v>17582.052213393872</v>
      </c>
      <c r="E63" s="295">
        <f>E62*A!U13</f>
        <v>17421.983452840595</v>
      </c>
      <c r="F63" s="295">
        <f>F62*A!V13</f>
        <v>17810.622388859134</v>
      </c>
      <c r="G63" s="295">
        <f>G62*A!W13</f>
        <v>17728.108333333334</v>
      </c>
      <c r="H63" s="295">
        <f>H62*A!X13</f>
        <v>18898.103987884908</v>
      </c>
      <c r="I63" s="295">
        <f>I62*A!Y13</f>
        <v>19521.258470474349</v>
      </c>
      <c r="J63" s="295">
        <f>J62*A!Z13</f>
        <v>19750.800744878958</v>
      </c>
      <c r="K63" s="295">
        <f>K62*A!AA13</f>
        <v>17968.576509124941</v>
      </c>
      <c r="L63" s="295">
        <f>L62*A!AB13</f>
        <v>19160.76923076923</v>
      </c>
      <c r="M63" s="295">
        <f>M62*A!AC13</f>
        <v>18598.867346938776</v>
      </c>
      <c r="N63" s="295">
        <f>N62*A!AD13</f>
        <v>16067.846724351053</v>
      </c>
      <c r="O63" s="295">
        <f>O62*A!AE13</f>
        <v>19634.011995201923</v>
      </c>
      <c r="P63" s="295">
        <f>P62*A!AF13</f>
        <v>21650.69405928993</v>
      </c>
      <c r="Q63" s="295">
        <f>Q62*A!AG13</f>
        <v>21153.421520847838</v>
      </c>
      <c r="R63" s="295">
        <f>R62*A!AH13</f>
        <v>18471.784112504749</v>
      </c>
      <c r="S63" s="295">
        <f>S62*A!AI13</f>
        <v>20917.397926415266</v>
      </c>
      <c r="T63" s="295">
        <f>T62*A!AJ13</f>
        <v>21753.326704545456</v>
      </c>
      <c r="U63" s="295">
        <f>U62*A!AK13</f>
        <v>21472</v>
      </c>
    </row>
    <row r="64" spans="1:23" ht="18">
      <c r="A64" s="203" t="s">
        <v>731</v>
      </c>
      <c r="B64" s="241"/>
      <c r="C64" s="393">
        <v>10128</v>
      </c>
      <c r="D64" s="295">
        <v>10167</v>
      </c>
      <c r="E64" s="213">
        <v>10337</v>
      </c>
      <c r="F64" s="213">
        <v>10939</v>
      </c>
      <c r="G64" s="301">
        <v>11190</v>
      </c>
      <c r="H64" s="301">
        <v>12396</v>
      </c>
      <c r="I64" s="301">
        <v>13119</v>
      </c>
      <c r="J64" s="301">
        <v>14015</v>
      </c>
      <c r="K64" s="301">
        <v>12661</v>
      </c>
      <c r="L64" s="301">
        <v>13775</v>
      </c>
      <c r="M64" s="301">
        <v>14166</v>
      </c>
      <c r="N64" s="295">
        <v>12602</v>
      </c>
      <c r="O64" s="295">
        <v>15955</v>
      </c>
      <c r="P64" s="301">
        <v>17752</v>
      </c>
      <c r="Q64" s="301">
        <v>17632</v>
      </c>
      <c r="R64" s="301">
        <v>15997</v>
      </c>
      <c r="S64" s="301">
        <v>18449</v>
      </c>
      <c r="T64" s="301">
        <v>19910</v>
      </c>
      <c r="U64" s="301">
        <v>20155</v>
      </c>
    </row>
    <row r="65" spans="1:21" ht="18">
      <c r="A65" s="299" t="s">
        <v>732</v>
      </c>
      <c r="C65" s="295">
        <f>C64*A!S13</f>
        <v>16878.051933064049</v>
      </c>
      <c r="D65" s="295">
        <f>D64*A!T13</f>
        <v>16664.186152099886</v>
      </c>
      <c r="E65" s="295">
        <f>E64*A!U13</f>
        <v>16466.219525648099</v>
      </c>
      <c r="F65" s="295">
        <f>F64*A!V13</f>
        <v>16921.17407605785</v>
      </c>
      <c r="G65" s="295">
        <f>G64*A!W13</f>
        <v>16831.625</v>
      </c>
      <c r="H65" s="295">
        <f>H64*A!X13</f>
        <v>18071.503281171128</v>
      </c>
      <c r="I65" s="295">
        <f>I64*A!Y13</f>
        <v>18338.660212971929</v>
      </c>
      <c r="J65" s="295">
        <f>J64*A!Z13</f>
        <v>18843.258845437616</v>
      </c>
      <c r="K65" s="295">
        <f>K64*A!AA13</f>
        <v>17110.420215255032</v>
      </c>
      <c r="L65" s="295">
        <f>L64*A!AB13</f>
        <v>17791.681574239716</v>
      </c>
      <c r="M65" s="295">
        <f>M64*A!AC13</f>
        <v>17394.306122448983</v>
      </c>
      <c r="N65" s="295">
        <f>N64*A!AD13</f>
        <v>14995.704985578906</v>
      </c>
      <c r="O65" s="295">
        <f>O64*A!AE13</f>
        <v>18423.846461415436</v>
      </c>
      <c r="P65" s="295">
        <f>P64*A!AF13</f>
        <v>20024.128422450496</v>
      </c>
      <c r="Q65" s="295">
        <f>Q64*A!AG13</f>
        <v>19695.681906088033</v>
      </c>
      <c r="R65" s="295">
        <f>R64*A!AH13</f>
        <v>17559.610794374759</v>
      </c>
      <c r="S65" s="295">
        <f>S64*A!AI13</f>
        <v>19554.348839343056</v>
      </c>
      <c r="T65" s="295">
        <f>T64*A!AJ13</f>
        <v>20419.0625</v>
      </c>
      <c r="U65" s="295">
        <f>U64*A!AK13</f>
        <v>20155</v>
      </c>
    </row>
    <row r="66" spans="1:21">
      <c r="A66" s="203"/>
      <c r="B66" s="241"/>
      <c r="C66" s="243"/>
      <c r="E66" s="243"/>
      <c r="G66" s="243"/>
      <c r="H66" s="243"/>
      <c r="I66" s="243"/>
      <c r="J66" s="243"/>
      <c r="K66" s="243"/>
      <c r="L66" s="243"/>
      <c r="M66" s="243"/>
      <c r="N66" s="243"/>
      <c r="U66" s="243" t="s">
        <v>20</v>
      </c>
    </row>
    <row r="67" spans="1:21" ht="18">
      <c r="A67" s="222" t="s">
        <v>733</v>
      </c>
      <c r="B67" s="275"/>
      <c r="C67" s="304">
        <v>343</v>
      </c>
      <c r="D67" s="303">
        <v>351</v>
      </c>
      <c r="E67" s="304">
        <v>375</v>
      </c>
      <c r="F67" s="304">
        <v>382</v>
      </c>
      <c r="G67" s="304">
        <v>364</v>
      </c>
      <c r="H67" s="304">
        <v>361</v>
      </c>
      <c r="I67" s="304">
        <v>354</v>
      </c>
      <c r="J67" s="304">
        <v>361</v>
      </c>
      <c r="K67" s="304">
        <v>351</v>
      </c>
      <c r="L67" s="304">
        <v>331</v>
      </c>
      <c r="M67" s="304">
        <v>284</v>
      </c>
      <c r="N67" s="394">
        <v>170</v>
      </c>
      <c r="O67" s="303">
        <v>164</v>
      </c>
      <c r="P67" s="305">
        <v>161</v>
      </c>
      <c r="Q67" s="305">
        <v>165</v>
      </c>
      <c r="R67" s="303">
        <v>164</v>
      </c>
      <c r="S67" s="303">
        <v>165</v>
      </c>
      <c r="T67" s="303">
        <v>165</v>
      </c>
      <c r="U67" s="303">
        <v>135</v>
      </c>
    </row>
    <row r="68" spans="1:21">
      <c r="A68" s="241" t="s">
        <v>321</v>
      </c>
      <c r="B68" s="241"/>
      <c r="C68" s="241"/>
      <c r="D68" s="241"/>
      <c r="E68" s="241"/>
      <c r="F68" s="241"/>
      <c r="G68" s="241"/>
      <c r="H68" s="241"/>
      <c r="I68" s="241"/>
      <c r="J68" s="241"/>
      <c r="K68" s="241"/>
      <c r="L68" s="241"/>
      <c r="M68" s="241"/>
      <c r="N68" s="241"/>
      <c r="O68" s="200"/>
      <c r="P68" s="200"/>
      <c r="Q68" s="200"/>
    </row>
    <row r="69" spans="1:21">
      <c r="A69" s="241" t="s">
        <v>557</v>
      </c>
      <c r="B69" s="241"/>
      <c r="C69" s="241"/>
      <c r="D69" s="241"/>
      <c r="E69" s="241"/>
      <c r="F69" s="241"/>
      <c r="G69" s="241"/>
      <c r="H69" s="241"/>
      <c r="I69" s="241"/>
      <c r="J69" s="241"/>
      <c r="K69" s="241"/>
      <c r="L69" s="241"/>
      <c r="M69" s="241"/>
      <c r="N69" s="241"/>
      <c r="O69" s="200"/>
      <c r="P69" s="200"/>
      <c r="Q69" s="200"/>
    </row>
    <row r="70" spans="1:21">
      <c r="A70" s="241" t="s">
        <v>240</v>
      </c>
      <c r="B70" s="241"/>
      <c r="C70" s="241"/>
      <c r="D70" s="241"/>
      <c r="E70" s="241"/>
      <c r="F70" s="241"/>
      <c r="G70" s="241"/>
      <c r="H70" s="241"/>
      <c r="I70" s="241"/>
      <c r="J70" s="241"/>
      <c r="K70" s="241"/>
      <c r="L70" s="241"/>
      <c r="M70" s="241"/>
      <c r="N70" s="241"/>
      <c r="O70" s="200"/>
      <c r="P70" s="200"/>
      <c r="Q70" s="200"/>
    </row>
    <row r="71" spans="1:21">
      <c r="A71" s="241" t="s">
        <v>241</v>
      </c>
      <c r="B71" s="241"/>
      <c r="C71" s="241"/>
      <c r="D71" s="241"/>
      <c r="E71" s="241"/>
      <c r="F71" s="241"/>
      <c r="G71" s="241"/>
      <c r="H71" s="241"/>
      <c r="I71" s="241"/>
      <c r="J71" s="241"/>
      <c r="K71" s="241"/>
      <c r="L71" s="241"/>
      <c r="M71" s="241"/>
      <c r="N71" s="241"/>
      <c r="O71" s="200"/>
      <c r="P71" s="200"/>
      <c r="Q71" s="200"/>
    </row>
    <row r="72" spans="1:21">
      <c r="A72" s="241" t="s">
        <v>337</v>
      </c>
      <c r="B72" s="241"/>
      <c r="C72" s="241"/>
      <c r="D72" s="241"/>
      <c r="E72" s="241"/>
      <c r="F72" s="241"/>
      <c r="G72" s="241"/>
      <c r="H72" s="241"/>
      <c r="I72" s="241"/>
      <c r="J72" s="241"/>
      <c r="K72" s="241"/>
      <c r="L72" s="241"/>
      <c r="M72" s="241"/>
      <c r="N72" s="241"/>
      <c r="O72" s="200"/>
      <c r="P72" s="200"/>
      <c r="Q72" s="200"/>
    </row>
    <row r="73" spans="1:21">
      <c r="A73" s="241" t="s">
        <v>558</v>
      </c>
      <c r="B73" s="241"/>
      <c r="C73" s="241"/>
      <c r="D73" s="241"/>
      <c r="E73" s="241"/>
      <c r="F73" s="241"/>
      <c r="G73" s="241"/>
      <c r="H73" s="241"/>
      <c r="I73" s="241"/>
      <c r="J73" s="241"/>
      <c r="K73" s="241"/>
      <c r="L73" s="241"/>
      <c r="M73" s="241"/>
      <c r="N73" s="241"/>
      <c r="O73" s="200"/>
      <c r="P73" s="200"/>
      <c r="Q73" s="200"/>
    </row>
    <row r="74" spans="1:21">
      <c r="A74" s="241" t="s">
        <v>555</v>
      </c>
      <c r="E74" s="241"/>
      <c r="F74" s="241"/>
      <c r="G74" s="241"/>
      <c r="H74" s="241"/>
      <c r="I74" s="241"/>
      <c r="J74" s="241"/>
      <c r="K74" s="241"/>
      <c r="L74" s="241"/>
      <c r="M74" s="241"/>
      <c r="N74" s="241"/>
      <c r="O74" s="241"/>
    </row>
    <row r="75" spans="1:21">
      <c r="A75" s="241" t="s">
        <v>448</v>
      </c>
    </row>
    <row r="76" spans="1:21">
      <c r="A76" s="241" t="s">
        <v>552</v>
      </c>
      <c r="G76" s="370"/>
      <c r="H76" s="370"/>
      <c r="I76" s="370"/>
      <c r="J76" s="370"/>
      <c r="K76" s="370"/>
      <c r="L76" s="370"/>
      <c r="M76" s="370"/>
      <c r="N76" s="370"/>
      <c r="O76" s="370"/>
      <c r="P76" s="370"/>
      <c r="Q76" s="370"/>
      <c r="R76" s="370"/>
      <c r="S76" s="370"/>
    </row>
    <row r="77" spans="1:21">
      <c r="A77" s="241" t="s">
        <v>553</v>
      </c>
    </row>
    <row r="78" spans="1:21">
      <c r="A78" s="241" t="s">
        <v>554</v>
      </c>
      <c r="E78" s="241"/>
      <c r="F78" s="241"/>
      <c r="G78" s="241"/>
      <c r="H78" s="241"/>
      <c r="I78" s="241"/>
      <c r="J78" s="241"/>
      <c r="K78" s="241"/>
      <c r="L78" s="241"/>
      <c r="M78" s="241"/>
      <c r="N78" s="241"/>
      <c r="O78" s="241"/>
    </row>
    <row r="80" spans="1:21">
      <c r="E80" s="241"/>
      <c r="F80" s="241"/>
      <c r="G80" s="241"/>
      <c r="H80" s="241"/>
      <c r="I80" s="241"/>
      <c r="J80" s="241"/>
      <c r="K80" s="241"/>
      <c r="L80" s="241"/>
      <c r="M80" s="241"/>
      <c r="N80" s="241"/>
      <c r="O80" s="241"/>
    </row>
    <row r="81" spans="1:15">
      <c r="A81" s="241"/>
      <c r="B81" s="241"/>
      <c r="E81" s="241"/>
      <c r="F81" s="241"/>
      <c r="G81" s="241"/>
      <c r="H81" s="241"/>
      <c r="I81" s="241"/>
      <c r="J81" s="241"/>
      <c r="K81" s="241"/>
      <c r="L81" s="241"/>
      <c r="M81" s="241"/>
      <c r="N81" s="241"/>
      <c r="O81" s="241"/>
    </row>
    <row r="83" spans="1:15">
      <c r="E83" s="241"/>
      <c r="F83" s="241"/>
      <c r="G83" s="241"/>
      <c r="H83" s="241"/>
      <c r="I83" s="241"/>
      <c r="J83" s="241"/>
      <c r="K83" s="241"/>
      <c r="L83" s="241"/>
      <c r="M83" s="241"/>
      <c r="N83" s="241"/>
      <c r="O83" s="241"/>
    </row>
  </sheetData>
  <phoneticPr fontId="0" type="noConversion"/>
  <pageMargins left="0.74803149606299213" right="0.74803149606299213" top="0.98425196850393704" bottom="0.98425196850393704" header="0.51181102362204722" footer="0.51181102362204722"/>
  <pageSetup paperSize="9" scale="57" orientation="portrait" r:id="rId1"/>
  <headerFooter alignWithMargins="0">
    <oddHeader>&amp;R&amp;"Arial MT,Bold"&amp;16RAIL SERVICES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4"/>
  <sheetViews>
    <sheetView zoomScale="80" zoomScaleNormal="80" workbookViewId="0"/>
  </sheetViews>
  <sheetFormatPr defaultColWidth="8.77734375" defaultRowHeight="15"/>
  <cols>
    <col min="1" max="1" width="30.6640625" style="197" customWidth="1"/>
    <col min="2" max="2" width="9.77734375" style="197" hidden="1" customWidth="1"/>
    <col min="3" max="6" width="8.88671875" style="197" hidden="1" customWidth="1"/>
    <col min="7" max="18" width="8.77734375" style="197"/>
    <col min="19" max="19" width="22.6640625" style="197" customWidth="1"/>
    <col min="20" max="16384" width="8.77734375" style="197"/>
  </cols>
  <sheetData>
    <row r="1" spans="1:17" ht="18.75">
      <c r="A1" s="197" t="s">
        <v>734</v>
      </c>
    </row>
    <row r="2" spans="1:17" ht="15.75">
      <c r="A2" s="395"/>
      <c r="B2" s="395">
        <v>2004</v>
      </c>
      <c r="C2" s="395">
        <v>2005</v>
      </c>
      <c r="D2" s="395">
        <v>2006</v>
      </c>
      <c r="E2" s="395">
        <v>2007</v>
      </c>
      <c r="F2" s="395">
        <v>2008</v>
      </c>
      <c r="G2" s="395">
        <v>2009</v>
      </c>
      <c r="H2" s="395">
        <v>2010</v>
      </c>
      <c r="I2" s="395">
        <v>2011</v>
      </c>
      <c r="J2" s="395">
        <v>2012</v>
      </c>
      <c r="K2" s="395">
        <v>2013</v>
      </c>
      <c r="L2" s="395">
        <v>2014</v>
      </c>
      <c r="M2" s="395">
        <v>2015</v>
      </c>
      <c r="N2" s="395">
        <v>2016</v>
      </c>
      <c r="O2" s="395">
        <v>2017</v>
      </c>
      <c r="P2" s="395">
        <v>2018</v>
      </c>
      <c r="Q2" s="395">
        <v>2019</v>
      </c>
    </row>
    <row r="3" spans="1:17" ht="16.5">
      <c r="A3" s="279" t="s">
        <v>13</v>
      </c>
    </row>
    <row r="4" spans="1:17" ht="18">
      <c r="A4" s="197" t="s">
        <v>735</v>
      </c>
    </row>
    <row r="5" spans="1:17" ht="18">
      <c r="A5" s="197" t="s">
        <v>736</v>
      </c>
      <c r="B5" s="396">
        <v>0</v>
      </c>
      <c r="C5" s="396">
        <v>0</v>
      </c>
      <c r="D5" s="396">
        <v>0</v>
      </c>
      <c r="E5" s="396">
        <v>0</v>
      </c>
      <c r="F5" s="396">
        <v>1</v>
      </c>
      <c r="G5" s="396">
        <v>0</v>
      </c>
      <c r="H5" s="396">
        <v>1</v>
      </c>
      <c r="I5" s="396">
        <v>0</v>
      </c>
      <c r="J5" s="396">
        <v>0</v>
      </c>
      <c r="K5" s="396">
        <v>1</v>
      </c>
      <c r="L5" s="396">
        <v>2</v>
      </c>
      <c r="M5" s="221">
        <v>1</v>
      </c>
      <c r="N5" s="221">
        <v>1</v>
      </c>
      <c r="O5" s="221">
        <v>1</v>
      </c>
      <c r="P5" s="221">
        <v>1</v>
      </c>
      <c r="Q5" s="221">
        <v>1</v>
      </c>
    </row>
    <row r="6" spans="1:17" ht="18">
      <c r="A6" s="197" t="s">
        <v>737</v>
      </c>
      <c r="B6" s="396">
        <v>3</v>
      </c>
      <c r="C6" s="396">
        <v>3</v>
      </c>
      <c r="D6" s="396">
        <v>4</v>
      </c>
      <c r="E6" s="396">
        <v>3</v>
      </c>
      <c r="F6" s="396">
        <v>2</v>
      </c>
      <c r="G6" s="396">
        <v>1</v>
      </c>
      <c r="H6" s="396">
        <v>3</v>
      </c>
      <c r="I6" s="396">
        <v>2</v>
      </c>
      <c r="J6" s="396">
        <v>3</v>
      </c>
      <c r="K6" s="396">
        <v>0</v>
      </c>
      <c r="L6" s="396">
        <v>1</v>
      </c>
      <c r="M6" s="221">
        <v>1</v>
      </c>
      <c r="N6" s="396">
        <v>0</v>
      </c>
      <c r="O6" s="396">
        <v>0</v>
      </c>
      <c r="P6" s="397">
        <v>5</v>
      </c>
      <c r="Q6" s="221">
        <v>1</v>
      </c>
    </row>
    <row r="7" spans="1:17" ht="18">
      <c r="A7" s="197" t="s">
        <v>738</v>
      </c>
      <c r="B7" s="396"/>
      <c r="C7" s="396"/>
      <c r="D7" s="396"/>
      <c r="E7" s="396"/>
      <c r="F7" s="396"/>
      <c r="G7" s="396"/>
      <c r="H7" s="396"/>
      <c r="I7" s="396"/>
      <c r="J7" s="396"/>
      <c r="K7" s="396"/>
      <c r="L7" s="396"/>
      <c r="M7" s="221"/>
      <c r="N7" s="221"/>
      <c r="O7" s="221"/>
      <c r="P7" s="221"/>
      <c r="Q7" s="221"/>
    </row>
    <row r="8" spans="1:17">
      <c r="A8" s="197" t="s">
        <v>493</v>
      </c>
      <c r="B8" s="396">
        <v>0</v>
      </c>
      <c r="C8" s="396">
        <v>0</v>
      </c>
      <c r="D8" s="396">
        <v>1</v>
      </c>
      <c r="E8" s="396">
        <v>1</v>
      </c>
      <c r="F8" s="396">
        <v>1</v>
      </c>
      <c r="G8" s="396">
        <v>0</v>
      </c>
      <c r="H8" s="396">
        <v>0</v>
      </c>
      <c r="I8" s="396">
        <v>1</v>
      </c>
      <c r="J8" s="396">
        <v>0</v>
      </c>
      <c r="K8" s="396">
        <v>0</v>
      </c>
      <c r="L8" s="396">
        <v>0</v>
      </c>
      <c r="M8" s="221">
        <v>1</v>
      </c>
      <c r="N8" s="396">
        <v>0</v>
      </c>
      <c r="O8" s="396">
        <v>0</v>
      </c>
      <c r="P8" s="397">
        <v>0</v>
      </c>
      <c r="Q8" s="397">
        <v>0</v>
      </c>
    </row>
    <row r="9" spans="1:17">
      <c r="A9" s="197" t="s">
        <v>494</v>
      </c>
      <c r="B9" s="396">
        <v>11</v>
      </c>
      <c r="C9" s="396">
        <v>10</v>
      </c>
      <c r="D9" s="396">
        <v>11</v>
      </c>
      <c r="E9" s="396">
        <v>8</v>
      </c>
      <c r="F9" s="396">
        <v>9</v>
      </c>
      <c r="G9" s="396">
        <v>12</v>
      </c>
      <c r="H9" s="396">
        <v>13</v>
      </c>
      <c r="I9" s="396">
        <v>20</v>
      </c>
      <c r="J9" s="396">
        <v>22</v>
      </c>
      <c r="K9" s="396">
        <v>7</v>
      </c>
      <c r="L9" s="396">
        <v>11</v>
      </c>
      <c r="M9" s="221">
        <v>14</v>
      </c>
      <c r="N9" s="221">
        <v>9</v>
      </c>
      <c r="O9" s="221">
        <v>7</v>
      </c>
      <c r="P9" s="221">
        <v>7</v>
      </c>
      <c r="Q9" s="221">
        <v>5</v>
      </c>
    </row>
    <row r="10" spans="1:17" ht="18">
      <c r="A10" s="197" t="s">
        <v>739</v>
      </c>
      <c r="B10" s="396">
        <v>13</v>
      </c>
      <c r="C10" s="396">
        <v>16</v>
      </c>
      <c r="D10" s="396">
        <v>17</v>
      </c>
      <c r="E10" s="396">
        <v>15</v>
      </c>
      <c r="F10" s="396">
        <v>19</v>
      </c>
      <c r="G10" s="396">
        <v>17</v>
      </c>
      <c r="H10" s="396">
        <v>23</v>
      </c>
      <c r="I10" s="396">
        <v>23</v>
      </c>
      <c r="J10" s="396">
        <v>16</v>
      </c>
      <c r="K10" s="396">
        <v>20</v>
      </c>
      <c r="L10" s="396">
        <v>18</v>
      </c>
      <c r="M10" s="221">
        <v>25</v>
      </c>
      <c r="N10" s="221">
        <v>18</v>
      </c>
      <c r="O10" s="221">
        <v>21</v>
      </c>
      <c r="P10" s="221">
        <v>25</v>
      </c>
      <c r="Q10" s="221">
        <v>12</v>
      </c>
    </row>
    <row r="11" spans="1:17">
      <c r="A11" s="197" t="s">
        <v>495</v>
      </c>
      <c r="B11" s="396">
        <v>19</v>
      </c>
      <c r="C11" s="396">
        <v>9</v>
      </c>
      <c r="D11" s="396">
        <v>8</v>
      </c>
      <c r="E11" s="396">
        <v>10</v>
      </c>
      <c r="F11" s="396">
        <v>7</v>
      </c>
      <c r="G11" s="396">
        <v>7</v>
      </c>
      <c r="H11" s="396">
        <v>5</v>
      </c>
      <c r="I11" s="396">
        <v>1</v>
      </c>
      <c r="J11" s="396">
        <v>4</v>
      </c>
      <c r="K11" s="396">
        <v>0</v>
      </c>
      <c r="L11" s="396">
        <v>0</v>
      </c>
      <c r="M11" s="221">
        <v>1</v>
      </c>
      <c r="N11" s="221">
        <v>1</v>
      </c>
      <c r="O11" s="221">
        <v>1</v>
      </c>
      <c r="P11" s="221">
        <v>5</v>
      </c>
      <c r="Q11" s="221">
        <v>10</v>
      </c>
    </row>
    <row r="12" spans="1:17">
      <c r="A12" s="197" t="s">
        <v>496</v>
      </c>
      <c r="B12" s="396">
        <v>4</v>
      </c>
      <c r="C12" s="396">
        <v>2</v>
      </c>
      <c r="D12" s="396">
        <v>1</v>
      </c>
      <c r="E12" s="396">
        <v>0</v>
      </c>
      <c r="F12" s="396">
        <v>6</v>
      </c>
      <c r="G12" s="396">
        <v>3</v>
      </c>
      <c r="H12" s="396">
        <v>2</v>
      </c>
      <c r="I12" s="396">
        <v>7</v>
      </c>
      <c r="J12" s="396">
        <v>4</v>
      </c>
      <c r="K12" s="396">
        <v>3</v>
      </c>
      <c r="L12" s="396">
        <v>3</v>
      </c>
      <c r="M12" s="221">
        <v>2</v>
      </c>
      <c r="N12" s="221">
        <v>3</v>
      </c>
      <c r="O12" s="221">
        <v>2</v>
      </c>
      <c r="P12" s="221">
        <v>2</v>
      </c>
      <c r="Q12" s="221">
        <v>0</v>
      </c>
    </row>
    <row r="13" spans="1:17">
      <c r="A13" s="197" t="s">
        <v>497</v>
      </c>
      <c r="B13" s="396">
        <v>0</v>
      </c>
      <c r="C13" s="396">
        <v>0</v>
      </c>
      <c r="D13" s="396">
        <v>0</v>
      </c>
      <c r="E13" s="396">
        <v>0</v>
      </c>
      <c r="F13" s="396">
        <v>1</v>
      </c>
      <c r="G13" s="396">
        <v>0</v>
      </c>
      <c r="H13" s="396">
        <v>0</v>
      </c>
      <c r="I13" s="396">
        <v>0</v>
      </c>
      <c r="J13" s="396">
        <v>0</v>
      </c>
      <c r="K13" s="396">
        <v>0</v>
      </c>
      <c r="L13" s="396">
        <v>1</v>
      </c>
      <c r="M13" s="396">
        <v>0</v>
      </c>
      <c r="N13" s="396">
        <v>0</v>
      </c>
      <c r="O13" s="396">
        <v>0</v>
      </c>
      <c r="P13" s="397">
        <v>0</v>
      </c>
      <c r="Q13" s="397">
        <v>2</v>
      </c>
    </row>
    <row r="14" spans="1:17">
      <c r="A14" s="197" t="s">
        <v>14</v>
      </c>
      <c r="B14" s="396">
        <v>1</v>
      </c>
      <c r="C14" s="396">
        <v>0</v>
      </c>
      <c r="D14" s="396">
        <v>0</v>
      </c>
      <c r="E14" s="396">
        <v>1</v>
      </c>
      <c r="F14" s="396">
        <v>0</v>
      </c>
      <c r="G14" s="396">
        <v>0</v>
      </c>
      <c r="H14" s="396">
        <v>0</v>
      </c>
      <c r="I14" s="396">
        <v>0</v>
      </c>
      <c r="J14" s="396">
        <v>1</v>
      </c>
      <c r="K14" s="396">
        <v>0</v>
      </c>
      <c r="L14" s="396">
        <v>0</v>
      </c>
      <c r="M14" s="396">
        <v>0</v>
      </c>
      <c r="N14" s="221">
        <v>1</v>
      </c>
      <c r="O14" s="396">
        <v>0</v>
      </c>
      <c r="P14" s="397">
        <v>0</v>
      </c>
      <c r="Q14" s="397">
        <v>1</v>
      </c>
    </row>
    <row r="15" spans="1:17" ht="18">
      <c r="A15" s="221" t="s">
        <v>740</v>
      </c>
      <c r="B15" s="396"/>
      <c r="C15" s="396"/>
      <c r="D15" s="396"/>
      <c r="E15" s="396"/>
      <c r="F15" s="396"/>
      <c r="G15" s="396"/>
      <c r="H15" s="396"/>
      <c r="I15" s="396"/>
      <c r="J15" s="396"/>
      <c r="K15" s="396"/>
      <c r="L15" s="396"/>
      <c r="M15" s="396"/>
      <c r="N15" s="221"/>
      <c r="O15" s="396"/>
      <c r="P15" s="397">
        <v>1</v>
      </c>
      <c r="Q15" s="397">
        <v>0</v>
      </c>
    </row>
    <row r="16" spans="1:17">
      <c r="A16" s="197" t="s">
        <v>15</v>
      </c>
      <c r="B16" s="396">
        <v>51</v>
      </c>
      <c r="C16" s="396">
        <v>40</v>
      </c>
      <c r="D16" s="396">
        <v>42</v>
      </c>
      <c r="E16" s="396">
        <v>38</v>
      </c>
      <c r="F16" s="396">
        <v>46</v>
      </c>
      <c r="G16" s="396">
        <v>40</v>
      </c>
      <c r="H16" s="396">
        <v>47</v>
      </c>
      <c r="I16" s="396">
        <v>54</v>
      </c>
      <c r="J16" s="396">
        <v>50</v>
      </c>
      <c r="K16" s="396">
        <v>31</v>
      </c>
      <c r="L16" s="396">
        <v>36</v>
      </c>
      <c r="M16" s="396">
        <v>45</v>
      </c>
      <c r="N16" s="396">
        <v>33</v>
      </c>
      <c r="O16" s="396">
        <v>32</v>
      </c>
      <c r="P16" s="397">
        <v>46</v>
      </c>
      <c r="Q16" s="397">
        <v>32</v>
      </c>
    </row>
    <row r="17" spans="1:17">
      <c r="B17" s="396"/>
      <c r="C17" s="396"/>
      <c r="D17" s="396"/>
      <c r="E17" s="396"/>
      <c r="F17" s="396"/>
      <c r="G17" s="396"/>
      <c r="H17" s="396"/>
      <c r="I17" s="396"/>
      <c r="J17" s="396"/>
      <c r="K17" s="396"/>
      <c r="L17" s="396"/>
      <c r="M17" s="221"/>
      <c r="N17" s="221"/>
      <c r="O17" s="221"/>
      <c r="P17" s="221"/>
      <c r="Q17" s="221"/>
    </row>
    <row r="18" spans="1:17" ht="16.5">
      <c r="A18" s="279" t="s">
        <v>16</v>
      </c>
      <c r="B18" s="396"/>
      <c r="C18" s="396"/>
      <c r="D18" s="396"/>
      <c r="E18" s="396"/>
      <c r="F18" s="396"/>
      <c r="G18" s="396"/>
      <c r="H18" s="396"/>
      <c r="I18" s="396"/>
      <c r="J18" s="396"/>
      <c r="K18" s="396"/>
      <c r="L18" s="396"/>
      <c r="M18" s="221"/>
      <c r="N18" s="221"/>
      <c r="O18" s="221"/>
      <c r="P18" s="221"/>
      <c r="Q18" s="221"/>
    </row>
    <row r="19" spans="1:17" ht="18">
      <c r="A19" s="197" t="s">
        <v>741</v>
      </c>
      <c r="B19" s="396">
        <v>1</v>
      </c>
      <c r="C19" s="396">
        <v>0</v>
      </c>
      <c r="D19" s="396">
        <v>0</v>
      </c>
      <c r="E19" s="396">
        <v>2</v>
      </c>
      <c r="F19" s="396">
        <v>0</v>
      </c>
      <c r="G19" s="396">
        <v>3</v>
      </c>
      <c r="H19" s="396">
        <v>0</v>
      </c>
      <c r="I19" s="396">
        <v>0</v>
      </c>
      <c r="J19" s="396">
        <v>0</v>
      </c>
      <c r="K19" s="396">
        <v>0</v>
      </c>
      <c r="L19" s="396">
        <v>0</v>
      </c>
      <c r="M19" s="396">
        <v>0</v>
      </c>
      <c r="N19" s="396">
        <v>0</v>
      </c>
      <c r="O19" s="396">
        <v>0</v>
      </c>
      <c r="P19" s="397">
        <v>0</v>
      </c>
      <c r="Q19" s="397">
        <v>0</v>
      </c>
    </row>
    <row r="20" spans="1:17" ht="18">
      <c r="A20" s="197" t="s">
        <v>742</v>
      </c>
      <c r="B20" s="396">
        <v>15</v>
      </c>
      <c r="C20" s="396">
        <v>16</v>
      </c>
      <c r="D20" s="396">
        <v>6</v>
      </c>
      <c r="E20" s="396">
        <v>14</v>
      </c>
      <c r="F20" s="396">
        <v>15</v>
      </c>
      <c r="G20" s="396">
        <v>6</v>
      </c>
      <c r="H20" s="396">
        <v>8</v>
      </c>
      <c r="I20" s="396">
        <v>2</v>
      </c>
      <c r="J20" s="396">
        <v>8</v>
      </c>
      <c r="K20" s="396">
        <v>6</v>
      </c>
      <c r="L20" s="396">
        <v>1</v>
      </c>
      <c r="M20" s="221">
        <v>4</v>
      </c>
      <c r="N20" s="221">
        <v>4</v>
      </c>
      <c r="O20" s="221">
        <v>4</v>
      </c>
      <c r="P20" s="221">
        <v>1</v>
      </c>
      <c r="Q20" s="221">
        <v>4</v>
      </c>
    </row>
    <row r="21" spans="1:17">
      <c r="A21" s="197" t="s">
        <v>498</v>
      </c>
      <c r="B21" s="396"/>
      <c r="C21" s="396"/>
      <c r="D21" s="396"/>
      <c r="E21" s="396"/>
      <c r="F21" s="396"/>
      <c r="G21" s="396"/>
      <c r="H21" s="396"/>
      <c r="I21" s="396"/>
      <c r="J21" s="396"/>
      <c r="K21" s="396"/>
      <c r="L21" s="396"/>
      <c r="M21" s="221"/>
      <c r="N21" s="221"/>
      <c r="O21" s="221"/>
      <c r="P21" s="221"/>
      <c r="Q21" s="221"/>
    </row>
    <row r="22" spans="1:17" ht="18">
      <c r="A22" s="197" t="s">
        <v>743</v>
      </c>
      <c r="B22" s="396">
        <v>0</v>
      </c>
      <c r="C22" s="396">
        <v>2</v>
      </c>
      <c r="D22" s="396">
        <v>0</v>
      </c>
      <c r="E22" s="396">
        <v>2</v>
      </c>
      <c r="F22" s="396">
        <v>0</v>
      </c>
      <c r="G22" s="396">
        <v>0</v>
      </c>
      <c r="H22" s="396">
        <v>0</v>
      </c>
      <c r="I22" s="396">
        <v>0</v>
      </c>
      <c r="J22" s="396">
        <v>0</v>
      </c>
      <c r="K22" s="396">
        <v>0</v>
      </c>
      <c r="L22" s="396">
        <v>0</v>
      </c>
      <c r="M22" s="396">
        <v>0</v>
      </c>
      <c r="N22" s="221">
        <v>2</v>
      </c>
      <c r="O22" s="221">
        <v>0</v>
      </c>
      <c r="P22" s="221">
        <v>1</v>
      </c>
      <c r="Q22" s="221">
        <v>0</v>
      </c>
    </row>
    <row r="23" spans="1:17" ht="18">
      <c r="A23" s="197" t="s">
        <v>742</v>
      </c>
      <c r="B23" s="396">
        <v>544</v>
      </c>
      <c r="C23" s="396">
        <v>482</v>
      </c>
      <c r="D23" s="396">
        <v>415</v>
      </c>
      <c r="E23" s="396">
        <v>553</v>
      </c>
      <c r="F23" s="396">
        <v>542</v>
      </c>
      <c r="G23" s="396">
        <v>528</v>
      </c>
      <c r="H23" s="396">
        <v>486</v>
      </c>
      <c r="I23" s="396">
        <v>579</v>
      </c>
      <c r="J23" s="396">
        <v>561</v>
      </c>
      <c r="K23" s="396">
        <v>537</v>
      </c>
      <c r="L23" s="396">
        <v>608</v>
      </c>
      <c r="M23" s="221">
        <v>564</v>
      </c>
      <c r="N23" s="221">
        <v>722</v>
      </c>
      <c r="O23" s="221">
        <v>550</v>
      </c>
      <c r="P23" s="221">
        <v>465</v>
      </c>
      <c r="Q23" s="221">
        <v>609</v>
      </c>
    </row>
    <row r="24" spans="1:17">
      <c r="A24" s="197" t="s">
        <v>499</v>
      </c>
      <c r="B24" s="396"/>
      <c r="C24" s="396"/>
      <c r="D24" s="396"/>
      <c r="E24" s="396"/>
      <c r="F24" s="396"/>
      <c r="G24" s="396"/>
      <c r="H24" s="396"/>
      <c r="I24" s="396"/>
      <c r="J24" s="396"/>
      <c r="K24" s="396"/>
      <c r="L24" s="396"/>
      <c r="M24" s="221"/>
      <c r="N24" s="221"/>
      <c r="O24" s="221"/>
      <c r="P24" s="221"/>
      <c r="Q24" s="221"/>
    </row>
    <row r="25" spans="1:17" ht="18">
      <c r="A25" s="197" t="s">
        <v>743</v>
      </c>
      <c r="B25" s="396">
        <v>0</v>
      </c>
      <c r="C25" s="396">
        <v>0</v>
      </c>
      <c r="D25" s="396">
        <v>0</v>
      </c>
      <c r="E25" s="396">
        <v>0</v>
      </c>
      <c r="F25" s="396">
        <v>0</v>
      </c>
      <c r="G25" s="396">
        <v>0</v>
      </c>
      <c r="H25" s="396">
        <v>0</v>
      </c>
      <c r="I25" s="396">
        <v>0</v>
      </c>
      <c r="J25" s="396">
        <v>0</v>
      </c>
      <c r="K25" s="396">
        <v>0</v>
      </c>
      <c r="L25" s="396">
        <v>0</v>
      </c>
      <c r="M25" s="396">
        <v>0</v>
      </c>
      <c r="N25" s="396">
        <v>0</v>
      </c>
      <c r="O25" s="396">
        <v>0</v>
      </c>
      <c r="P25" s="397">
        <v>0</v>
      </c>
      <c r="Q25" s="397">
        <v>0</v>
      </c>
    </row>
    <row r="26" spans="1:17" ht="18">
      <c r="A26" s="197" t="s">
        <v>742</v>
      </c>
      <c r="B26" s="396">
        <v>242</v>
      </c>
      <c r="C26" s="396">
        <v>188</v>
      </c>
      <c r="D26" s="396">
        <v>163</v>
      </c>
      <c r="E26" s="396">
        <v>179</v>
      </c>
      <c r="F26" s="396">
        <v>159</v>
      </c>
      <c r="G26" s="396">
        <v>150</v>
      </c>
      <c r="H26" s="396">
        <v>115</v>
      </c>
      <c r="I26" s="396">
        <v>120</v>
      </c>
      <c r="J26" s="396">
        <v>129</v>
      </c>
      <c r="K26" s="396">
        <v>150</v>
      </c>
      <c r="L26" s="396">
        <v>163</v>
      </c>
      <c r="M26" s="221">
        <v>167</v>
      </c>
      <c r="N26" s="221">
        <v>140</v>
      </c>
      <c r="O26" s="221">
        <v>148</v>
      </c>
      <c r="P26" s="221">
        <v>230</v>
      </c>
      <c r="Q26" s="221">
        <v>324</v>
      </c>
    </row>
    <row r="27" spans="1:17" ht="18">
      <c r="A27" s="197" t="s">
        <v>744</v>
      </c>
      <c r="B27" s="396"/>
      <c r="C27" s="396"/>
      <c r="D27" s="396"/>
      <c r="E27" s="396"/>
      <c r="F27" s="396"/>
      <c r="G27" s="396"/>
      <c r="H27" s="396"/>
      <c r="I27" s="396"/>
      <c r="J27" s="396"/>
      <c r="K27" s="396"/>
      <c r="L27" s="396"/>
      <c r="M27" s="221"/>
      <c r="N27" s="221"/>
      <c r="O27" s="221"/>
      <c r="P27" s="221"/>
      <c r="Q27" s="221"/>
    </row>
    <row r="28" spans="1:17" ht="18">
      <c r="A28" s="197" t="s">
        <v>743</v>
      </c>
      <c r="B28" s="396">
        <v>0</v>
      </c>
      <c r="C28" s="396">
        <v>1</v>
      </c>
      <c r="D28" s="396">
        <v>0</v>
      </c>
      <c r="E28" s="396">
        <v>2</v>
      </c>
      <c r="F28" s="396">
        <v>0</v>
      </c>
      <c r="G28" s="396">
        <v>5</v>
      </c>
      <c r="H28" s="396">
        <v>3</v>
      </c>
      <c r="I28" s="396">
        <v>1</v>
      </c>
      <c r="J28" s="396">
        <v>0</v>
      </c>
      <c r="K28" s="396">
        <v>0</v>
      </c>
      <c r="L28" s="396">
        <v>1</v>
      </c>
      <c r="M28" s="396">
        <v>0</v>
      </c>
      <c r="N28" s="396">
        <v>0</v>
      </c>
      <c r="O28" s="396">
        <v>0</v>
      </c>
      <c r="P28" s="397">
        <v>1</v>
      </c>
      <c r="Q28" s="397">
        <v>2</v>
      </c>
    </row>
    <row r="29" spans="1:17" ht="18">
      <c r="A29" s="197" t="s">
        <v>742</v>
      </c>
      <c r="B29" s="396">
        <v>195</v>
      </c>
      <c r="C29" s="396">
        <v>207</v>
      </c>
      <c r="D29" s="396">
        <v>175</v>
      </c>
      <c r="E29" s="396">
        <v>220</v>
      </c>
      <c r="F29" s="396">
        <v>211</v>
      </c>
      <c r="G29" s="396">
        <v>253</v>
      </c>
      <c r="H29" s="396">
        <v>287</v>
      </c>
      <c r="I29" s="396">
        <v>251</v>
      </c>
      <c r="J29" s="396">
        <v>219</v>
      </c>
      <c r="K29" s="396">
        <v>219</v>
      </c>
      <c r="L29" s="396">
        <v>261</v>
      </c>
      <c r="M29" s="221">
        <v>218</v>
      </c>
      <c r="N29" s="221">
        <v>252</v>
      </c>
      <c r="O29" s="221">
        <v>226</v>
      </c>
      <c r="P29" s="221">
        <v>196</v>
      </c>
      <c r="Q29" s="221">
        <v>193</v>
      </c>
    </row>
    <row r="30" spans="1:17">
      <c r="A30" s="197" t="s">
        <v>460</v>
      </c>
      <c r="B30" s="396"/>
      <c r="C30" s="396"/>
      <c r="D30" s="396"/>
      <c r="E30" s="396"/>
      <c r="F30" s="396"/>
      <c r="G30" s="396"/>
      <c r="H30" s="396"/>
      <c r="I30" s="396"/>
      <c r="J30" s="396"/>
      <c r="K30" s="396"/>
      <c r="L30" s="396"/>
      <c r="M30" s="221"/>
      <c r="N30" s="221"/>
      <c r="O30" s="221"/>
      <c r="P30" s="221"/>
      <c r="Q30" s="221"/>
    </row>
    <row r="31" spans="1:17">
      <c r="A31" s="197" t="s">
        <v>500</v>
      </c>
      <c r="B31" s="396">
        <v>0</v>
      </c>
      <c r="C31" s="396">
        <v>18</v>
      </c>
      <c r="D31" s="396">
        <v>24</v>
      </c>
      <c r="E31" s="396">
        <v>17</v>
      </c>
      <c r="F31" s="396">
        <v>21</v>
      </c>
      <c r="G31" s="396">
        <v>22</v>
      </c>
      <c r="H31" s="396">
        <v>19</v>
      </c>
      <c r="I31" s="396">
        <v>21</v>
      </c>
      <c r="J31" s="396">
        <v>29</v>
      </c>
      <c r="K31" s="396">
        <v>24</v>
      </c>
      <c r="L31" s="396">
        <v>23</v>
      </c>
      <c r="M31" s="221">
        <v>20</v>
      </c>
      <c r="N31" s="221">
        <v>29</v>
      </c>
      <c r="O31" s="221">
        <v>18</v>
      </c>
      <c r="P31" s="221">
        <v>21</v>
      </c>
      <c r="Q31" s="221">
        <v>17</v>
      </c>
    </row>
    <row r="32" spans="1:17" ht="18">
      <c r="A32" s="197" t="s">
        <v>742</v>
      </c>
      <c r="B32" s="396">
        <v>0</v>
      </c>
      <c r="C32" s="396">
        <v>6</v>
      </c>
      <c r="D32" s="396">
        <v>14</v>
      </c>
      <c r="E32" s="396">
        <v>8</v>
      </c>
      <c r="F32" s="396">
        <v>9</v>
      </c>
      <c r="G32" s="396">
        <v>13</v>
      </c>
      <c r="H32" s="396">
        <v>9</v>
      </c>
      <c r="I32" s="396">
        <v>8</v>
      </c>
      <c r="J32" s="396">
        <v>12</v>
      </c>
      <c r="K32" s="396">
        <v>15</v>
      </c>
      <c r="L32" s="396">
        <v>6</v>
      </c>
      <c r="M32" s="221">
        <v>9</v>
      </c>
      <c r="N32" s="221">
        <v>21</v>
      </c>
      <c r="O32" s="221">
        <v>5</v>
      </c>
      <c r="P32" s="221">
        <v>16</v>
      </c>
      <c r="Q32" s="221">
        <v>15</v>
      </c>
    </row>
    <row r="33" spans="1:17">
      <c r="B33" s="396"/>
      <c r="C33" s="396"/>
      <c r="D33" s="396"/>
      <c r="E33" s="396"/>
      <c r="F33" s="396"/>
      <c r="G33" s="396"/>
      <c r="H33" s="396"/>
      <c r="I33" s="396"/>
      <c r="J33" s="396"/>
      <c r="K33" s="396"/>
      <c r="L33" s="396"/>
      <c r="M33" s="221"/>
      <c r="N33" s="221"/>
      <c r="O33" s="221"/>
      <c r="P33" s="221"/>
      <c r="Q33" s="221"/>
    </row>
    <row r="34" spans="1:17">
      <c r="A34" s="197" t="s">
        <v>17</v>
      </c>
      <c r="B34" s="396">
        <v>1</v>
      </c>
      <c r="C34" s="396">
        <v>21</v>
      </c>
      <c r="D34" s="396">
        <v>24</v>
      </c>
      <c r="E34" s="396">
        <v>23</v>
      </c>
      <c r="F34" s="396">
        <v>21</v>
      </c>
      <c r="G34" s="396">
        <v>30</v>
      </c>
      <c r="H34" s="396">
        <v>22</v>
      </c>
      <c r="I34" s="396">
        <v>22</v>
      </c>
      <c r="J34" s="396">
        <v>29</v>
      </c>
      <c r="K34" s="396">
        <v>24</v>
      </c>
      <c r="L34" s="396">
        <v>24</v>
      </c>
      <c r="M34" s="221">
        <v>20</v>
      </c>
      <c r="N34" s="221">
        <v>31</v>
      </c>
      <c r="O34" s="221">
        <v>18</v>
      </c>
      <c r="P34" s="221">
        <v>23</v>
      </c>
      <c r="Q34" s="221">
        <v>19</v>
      </c>
    </row>
    <row r="35" spans="1:17">
      <c r="A35" s="303" t="s">
        <v>18</v>
      </c>
      <c r="B35" s="398">
        <v>996</v>
      </c>
      <c r="C35" s="398">
        <v>899</v>
      </c>
      <c r="D35" s="398">
        <v>773</v>
      </c>
      <c r="E35" s="398">
        <v>974</v>
      </c>
      <c r="F35" s="398">
        <v>936</v>
      </c>
      <c r="G35" s="398">
        <v>950</v>
      </c>
      <c r="H35" s="398">
        <v>905</v>
      </c>
      <c r="I35" s="398">
        <v>960</v>
      </c>
      <c r="J35" s="398">
        <v>929</v>
      </c>
      <c r="K35" s="398">
        <v>927</v>
      </c>
      <c r="L35" s="399">
        <v>1039</v>
      </c>
      <c r="M35" s="305">
        <v>962</v>
      </c>
      <c r="N35" s="400">
        <v>1139</v>
      </c>
      <c r="O35" s="400">
        <v>933</v>
      </c>
      <c r="P35" s="400">
        <v>908</v>
      </c>
      <c r="Q35" s="401">
        <v>1145</v>
      </c>
    </row>
    <row r="36" spans="1:17">
      <c r="A36" s="308" t="s">
        <v>501</v>
      </c>
      <c r="B36" s="308"/>
      <c r="C36" s="196"/>
      <c r="D36" s="196"/>
      <c r="E36" s="196"/>
      <c r="F36" s="196"/>
      <c r="G36" s="196"/>
      <c r="H36" s="196"/>
      <c r="I36" s="196"/>
      <c r="J36" s="196"/>
      <c r="K36" s="196"/>
      <c r="L36" s="196"/>
      <c r="M36" s="196"/>
      <c r="N36" s="196"/>
      <c r="O36" s="196"/>
    </row>
    <row r="37" spans="1:17">
      <c r="A37" s="308" t="s">
        <v>745</v>
      </c>
      <c r="B37" s="308"/>
      <c r="C37" s="196"/>
      <c r="D37" s="196"/>
      <c r="E37" s="196"/>
      <c r="F37" s="196"/>
      <c r="G37" s="196"/>
      <c r="H37" s="196"/>
      <c r="I37" s="196"/>
      <c r="J37" s="196"/>
      <c r="K37" s="196"/>
      <c r="L37" s="196"/>
      <c r="M37" s="196"/>
      <c r="N37" s="196"/>
      <c r="O37" s="196"/>
    </row>
    <row r="38" spans="1:17">
      <c r="A38" s="308" t="s">
        <v>502</v>
      </c>
      <c r="B38" s="308"/>
      <c r="C38" s="196"/>
      <c r="D38" s="196"/>
      <c r="E38" s="196"/>
      <c r="F38" s="196"/>
      <c r="G38" s="196"/>
      <c r="H38" s="196"/>
      <c r="I38" s="196"/>
      <c r="J38" s="196"/>
      <c r="K38" s="196"/>
      <c r="L38" s="196"/>
      <c r="M38" s="196"/>
      <c r="N38" s="196"/>
      <c r="O38" s="196"/>
    </row>
    <row r="39" spans="1:17">
      <c r="A39" s="308" t="s">
        <v>525</v>
      </c>
      <c r="B39" s="308"/>
      <c r="C39" s="196"/>
      <c r="D39" s="196"/>
      <c r="E39" s="196"/>
      <c r="F39" s="196"/>
      <c r="G39" s="196"/>
      <c r="H39" s="196"/>
      <c r="I39" s="196"/>
      <c r="J39" s="196"/>
      <c r="K39" s="196"/>
      <c r="L39" s="196"/>
      <c r="M39" s="196"/>
      <c r="N39" s="196"/>
      <c r="O39" s="196"/>
    </row>
    <row r="40" spans="1:17">
      <c r="A40" s="308" t="s">
        <v>526</v>
      </c>
      <c r="B40" s="308"/>
      <c r="C40" s="196"/>
      <c r="D40" s="196"/>
      <c r="E40" s="196"/>
      <c r="F40" s="196"/>
      <c r="G40" s="196"/>
      <c r="H40" s="196"/>
      <c r="I40" s="196"/>
      <c r="J40" s="196"/>
      <c r="K40" s="196"/>
      <c r="L40" s="196"/>
      <c r="M40" s="196"/>
      <c r="N40" s="196"/>
      <c r="O40" s="196"/>
    </row>
    <row r="41" spans="1:17">
      <c r="A41" s="197" t="s">
        <v>590</v>
      </c>
    </row>
    <row r="42" spans="1:17">
      <c r="A42" s="197" t="s">
        <v>591</v>
      </c>
    </row>
    <row r="43" spans="1:17">
      <c r="A43" s="197" t="s">
        <v>592</v>
      </c>
    </row>
    <row r="44" spans="1:17">
      <c r="A44" s="197" t="s">
        <v>593</v>
      </c>
    </row>
    <row r="45" spans="1:17">
      <c r="A45" s="197" t="s">
        <v>594</v>
      </c>
    </row>
    <row r="46" spans="1:17">
      <c r="A46" s="197" t="s">
        <v>595</v>
      </c>
    </row>
    <row r="47" spans="1:17">
      <c r="A47" s="197" t="s">
        <v>596</v>
      </c>
    </row>
    <row r="48" spans="1:17">
      <c r="A48" s="197" t="s">
        <v>572</v>
      </c>
    </row>
    <row r="49" spans="1:18">
      <c r="A49" s="197" t="s">
        <v>573</v>
      </c>
      <c r="C49" s="396"/>
      <c r="D49" s="396"/>
      <c r="E49" s="396"/>
      <c r="F49" s="396"/>
      <c r="G49" s="396"/>
      <c r="H49" s="396"/>
      <c r="I49" s="396"/>
      <c r="J49" s="396"/>
      <c r="K49" s="396"/>
      <c r="L49" s="396"/>
      <c r="M49" s="396"/>
      <c r="N49" s="396"/>
      <c r="O49" s="396"/>
      <c r="P49" s="396"/>
    </row>
    <row r="50" spans="1:18">
      <c r="A50" s="197" t="s">
        <v>574</v>
      </c>
      <c r="C50" s="396"/>
      <c r="D50" s="396"/>
      <c r="E50" s="396"/>
      <c r="F50" s="396"/>
      <c r="G50" s="396"/>
      <c r="H50" s="396"/>
      <c r="I50" s="396"/>
      <c r="J50" s="396"/>
      <c r="K50" s="396"/>
      <c r="L50" s="396"/>
      <c r="M50" s="396"/>
      <c r="N50" s="396"/>
      <c r="O50" s="396"/>
      <c r="P50" s="396"/>
    </row>
    <row r="51" spans="1:18">
      <c r="A51" s="197" t="s">
        <v>623</v>
      </c>
      <c r="C51" s="396"/>
      <c r="D51" s="396"/>
      <c r="E51" s="396"/>
      <c r="F51" s="396"/>
      <c r="G51" s="396"/>
      <c r="H51" s="396"/>
      <c r="I51" s="396"/>
      <c r="J51" s="396"/>
      <c r="K51" s="396"/>
      <c r="L51" s="396"/>
      <c r="M51" s="396"/>
      <c r="N51" s="396"/>
      <c r="O51" s="396"/>
      <c r="P51" s="396"/>
    </row>
    <row r="52" spans="1:18">
      <c r="A52" s="197" t="s">
        <v>624</v>
      </c>
      <c r="C52" s="396"/>
      <c r="D52" s="396"/>
      <c r="E52" s="396"/>
      <c r="F52" s="396"/>
      <c r="G52" s="396"/>
      <c r="H52" s="396"/>
      <c r="I52" s="396"/>
      <c r="J52" s="396"/>
      <c r="K52" s="396"/>
      <c r="L52" s="396"/>
      <c r="M52" s="396"/>
      <c r="N52" s="396"/>
      <c r="O52" s="396"/>
      <c r="P52" s="396"/>
    </row>
    <row r="53" spans="1:18">
      <c r="C53" s="396"/>
      <c r="D53" s="396"/>
      <c r="E53" s="396"/>
      <c r="F53" s="396"/>
      <c r="G53" s="396"/>
      <c r="H53" s="396"/>
      <c r="I53" s="396"/>
      <c r="J53" s="396"/>
      <c r="K53" s="396"/>
      <c r="L53" s="396"/>
      <c r="M53" s="396"/>
      <c r="N53" s="396"/>
      <c r="O53" s="396"/>
      <c r="P53" s="396"/>
    </row>
    <row r="54" spans="1:18" ht="18.75">
      <c r="A54" s="303" t="s">
        <v>746</v>
      </c>
      <c r="B54" s="303"/>
      <c r="C54" s="398"/>
      <c r="D54" s="398"/>
      <c r="E54" s="398"/>
      <c r="F54" s="398"/>
      <c r="G54" s="398"/>
      <c r="H54" s="398"/>
      <c r="I54" s="398"/>
      <c r="J54" s="398"/>
      <c r="K54" s="398"/>
      <c r="L54" s="398"/>
      <c r="M54" s="398"/>
      <c r="N54" s="398"/>
      <c r="O54" s="398"/>
      <c r="P54" s="398"/>
      <c r="Q54" s="303"/>
      <c r="R54" s="303"/>
    </row>
    <row r="55" spans="1:18" ht="15.75">
      <c r="G55" s="402" t="s">
        <v>64</v>
      </c>
      <c r="H55" s="402"/>
      <c r="I55" s="402" t="s">
        <v>65</v>
      </c>
      <c r="J55" s="402"/>
      <c r="K55" s="402" t="s">
        <v>66</v>
      </c>
      <c r="L55" s="402"/>
      <c r="M55" s="402" t="s">
        <v>67</v>
      </c>
      <c r="N55" s="402"/>
      <c r="O55" s="402" t="s">
        <v>79</v>
      </c>
      <c r="P55" s="403" t="s">
        <v>511</v>
      </c>
      <c r="Q55" s="402"/>
      <c r="R55" s="402" t="s">
        <v>0</v>
      </c>
    </row>
    <row r="56" spans="1:18" ht="15.75">
      <c r="A56" s="303"/>
      <c r="B56" s="303"/>
      <c r="C56" s="303"/>
      <c r="D56" s="303"/>
      <c r="E56" s="303"/>
      <c r="F56" s="303"/>
      <c r="G56" s="404"/>
      <c r="H56" s="404"/>
      <c r="I56" s="404"/>
      <c r="J56" s="404"/>
      <c r="K56" s="404" t="s">
        <v>575</v>
      </c>
      <c r="L56" s="404"/>
      <c r="M56" s="404" t="s">
        <v>68</v>
      </c>
      <c r="N56" s="404"/>
      <c r="O56" s="404" t="s">
        <v>80</v>
      </c>
      <c r="P56" s="405" t="s">
        <v>576</v>
      </c>
      <c r="Q56" s="404"/>
      <c r="R56" s="404"/>
    </row>
    <row r="57" spans="1:18">
      <c r="A57" s="197" t="s">
        <v>31</v>
      </c>
      <c r="G57" s="406">
        <v>0</v>
      </c>
      <c r="H57" s="406"/>
      <c r="I57" s="406">
        <v>1</v>
      </c>
      <c r="J57" s="406"/>
      <c r="K57" s="406">
        <v>0</v>
      </c>
      <c r="L57" s="406"/>
      <c r="M57" s="406">
        <v>0</v>
      </c>
      <c r="N57" s="406"/>
      <c r="O57" s="406">
        <v>0</v>
      </c>
      <c r="P57" s="406">
        <v>0</v>
      </c>
      <c r="Q57" s="221"/>
      <c r="R57" s="406">
        <v>1</v>
      </c>
    </row>
    <row r="58" spans="1:18">
      <c r="A58" s="197" t="s">
        <v>247</v>
      </c>
      <c r="G58" s="406">
        <v>0</v>
      </c>
      <c r="H58" s="406"/>
      <c r="I58" s="406">
        <v>1</v>
      </c>
      <c r="J58" s="406"/>
      <c r="K58" s="406">
        <v>0</v>
      </c>
      <c r="L58" s="406"/>
      <c r="M58" s="406">
        <v>0</v>
      </c>
      <c r="N58" s="406"/>
      <c r="O58" s="406">
        <v>0</v>
      </c>
      <c r="P58" s="406">
        <v>0</v>
      </c>
      <c r="Q58" s="221"/>
      <c r="R58" s="406">
        <v>1</v>
      </c>
    </row>
    <row r="59" spans="1:18">
      <c r="A59" s="197" t="s">
        <v>47</v>
      </c>
      <c r="G59" s="406">
        <v>0</v>
      </c>
      <c r="H59" s="406"/>
      <c r="I59" s="406">
        <v>1</v>
      </c>
      <c r="J59" s="406"/>
      <c r="K59" s="406">
        <v>0</v>
      </c>
      <c r="L59" s="406"/>
      <c r="M59" s="406">
        <v>0</v>
      </c>
      <c r="N59" s="406"/>
      <c r="O59" s="406">
        <v>0</v>
      </c>
      <c r="P59" s="406">
        <v>0</v>
      </c>
      <c r="Q59" s="221"/>
      <c r="R59" s="406">
        <v>1</v>
      </c>
    </row>
    <row r="60" spans="1:18">
      <c r="A60" s="197" t="s">
        <v>118</v>
      </c>
      <c r="G60" s="406">
        <v>0</v>
      </c>
      <c r="H60" s="406"/>
      <c r="I60" s="406">
        <v>2</v>
      </c>
      <c r="J60" s="406"/>
      <c r="K60" s="406">
        <v>0</v>
      </c>
      <c r="L60" s="406"/>
      <c r="M60" s="406">
        <v>0</v>
      </c>
      <c r="N60" s="406"/>
      <c r="O60" s="406">
        <v>0</v>
      </c>
      <c r="P60" s="406">
        <v>0</v>
      </c>
      <c r="Q60" s="221"/>
      <c r="R60" s="406">
        <v>2</v>
      </c>
    </row>
    <row r="61" spans="1:18">
      <c r="A61" s="197" t="s">
        <v>42</v>
      </c>
      <c r="G61" s="406">
        <v>0</v>
      </c>
      <c r="H61" s="406"/>
      <c r="I61" s="406">
        <v>1</v>
      </c>
      <c r="J61" s="406"/>
      <c r="K61" s="406">
        <v>0</v>
      </c>
      <c r="L61" s="406"/>
      <c r="M61" s="406">
        <v>0</v>
      </c>
      <c r="N61" s="406"/>
      <c r="O61" s="406">
        <v>0</v>
      </c>
      <c r="P61" s="406">
        <v>0</v>
      </c>
      <c r="Q61" s="221"/>
      <c r="R61" s="406">
        <v>1</v>
      </c>
    </row>
    <row r="62" spans="1:18">
      <c r="A62" s="197" t="s">
        <v>119</v>
      </c>
      <c r="G62" s="406">
        <v>1</v>
      </c>
      <c r="H62" s="406"/>
      <c r="I62" s="406">
        <v>2</v>
      </c>
      <c r="J62" s="406"/>
      <c r="K62" s="406">
        <v>0</v>
      </c>
      <c r="L62" s="406"/>
      <c r="M62" s="406">
        <v>0</v>
      </c>
      <c r="N62" s="406"/>
      <c r="O62" s="406">
        <v>0</v>
      </c>
      <c r="P62" s="406">
        <v>1</v>
      </c>
      <c r="Q62" s="221"/>
      <c r="R62" s="406">
        <v>4</v>
      </c>
    </row>
    <row r="63" spans="1:18">
      <c r="A63" s="197" t="s">
        <v>45</v>
      </c>
      <c r="G63" s="406">
        <v>0</v>
      </c>
      <c r="H63" s="406"/>
      <c r="I63" s="406">
        <v>1</v>
      </c>
      <c r="J63" s="406"/>
      <c r="K63" s="406">
        <v>0</v>
      </c>
      <c r="L63" s="406"/>
      <c r="M63" s="406">
        <v>0</v>
      </c>
      <c r="N63" s="406"/>
      <c r="O63" s="406">
        <v>0</v>
      </c>
      <c r="P63" s="406">
        <v>0</v>
      </c>
      <c r="Q63" s="221"/>
      <c r="R63" s="406">
        <v>1</v>
      </c>
    </row>
    <row r="64" spans="1:18">
      <c r="A64" s="197" t="s">
        <v>580</v>
      </c>
      <c r="G64" s="406">
        <v>0</v>
      </c>
      <c r="H64" s="406"/>
      <c r="I64" s="406">
        <v>1</v>
      </c>
      <c r="J64" s="406"/>
      <c r="K64" s="406">
        <v>0</v>
      </c>
      <c r="L64" s="406"/>
      <c r="M64" s="406">
        <v>0</v>
      </c>
      <c r="N64" s="406"/>
      <c r="O64" s="406">
        <v>0</v>
      </c>
      <c r="P64" s="406">
        <v>0</v>
      </c>
      <c r="Q64" s="221"/>
      <c r="R64" s="406">
        <v>1</v>
      </c>
    </row>
    <row r="65" spans="1:18">
      <c r="A65" s="197" t="s">
        <v>53</v>
      </c>
      <c r="G65" s="406">
        <v>0</v>
      </c>
      <c r="H65" s="406"/>
      <c r="I65" s="406">
        <v>1</v>
      </c>
      <c r="J65" s="406"/>
      <c r="K65" s="406">
        <v>0</v>
      </c>
      <c r="L65" s="406"/>
      <c r="M65" s="406">
        <v>0</v>
      </c>
      <c r="N65" s="406"/>
      <c r="O65" s="406">
        <v>0</v>
      </c>
      <c r="P65" s="406">
        <v>0</v>
      </c>
      <c r="Q65" s="221"/>
      <c r="R65" s="406">
        <v>1</v>
      </c>
    </row>
    <row r="66" spans="1:18">
      <c r="A66" s="197" t="s">
        <v>35</v>
      </c>
      <c r="G66" s="406">
        <v>0</v>
      </c>
      <c r="H66" s="406"/>
      <c r="I66" s="406">
        <v>1</v>
      </c>
      <c r="J66" s="406"/>
      <c r="K66" s="406">
        <v>0</v>
      </c>
      <c r="L66" s="406"/>
      <c r="M66" s="406">
        <v>0</v>
      </c>
      <c r="N66" s="406"/>
      <c r="O66" s="406">
        <v>0</v>
      </c>
      <c r="P66" s="406">
        <v>0</v>
      </c>
      <c r="Q66" s="221"/>
      <c r="R66" s="406">
        <v>1</v>
      </c>
    </row>
    <row r="67" spans="1:18">
      <c r="A67" s="197" t="s">
        <v>46</v>
      </c>
      <c r="G67" s="406">
        <v>0</v>
      </c>
      <c r="H67" s="406"/>
      <c r="I67" s="406">
        <v>1</v>
      </c>
      <c r="J67" s="406"/>
      <c r="K67" s="406">
        <v>0</v>
      </c>
      <c r="L67" s="406"/>
      <c r="M67" s="406">
        <v>0</v>
      </c>
      <c r="N67" s="406"/>
      <c r="O67" s="406">
        <v>0</v>
      </c>
      <c r="P67" s="406">
        <v>0</v>
      </c>
      <c r="Q67" s="221"/>
      <c r="R67" s="406">
        <v>1</v>
      </c>
    </row>
    <row r="68" spans="1:18">
      <c r="A68" s="197" t="s">
        <v>56</v>
      </c>
      <c r="G68" s="406">
        <v>0</v>
      </c>
      <c r="H68" s="406"/>
      <c r="I68" s="406">
        <v>2</v>
      </c>
      <c r="J68" s="406"/>
      <c r="K68" s="406">
        <v>1</v>
      </c>
      <c r="L68" s="406"/>
      <c r="M68" s="406">
        <v>0</v>
      </c>
      <c r="N68" s="406"/>
      <c r="O68" s="406">
        <v>0</v>
      </c>
      <c r="P68" s="406">
        <v>0</v>
      </c>
      <c r="Q68" s="221"/>
      <c r="R68" s="406">
        <v>3</v>
      </c>
    </row>
    <row r="69" spans="1:18">
      <c r="A69" s="197" t="s">
        <v>48</v>
      </c>
      <c r="G69" s="406">
        <v>0</v>
      </c>
      <c r="H69" s="406"/>
      <c r="I69" s="406">
        <v>1</v>
      </c>
      <c r="J69" s="406"/>
      <c r="K69" s="406">
        <v>0</v>
      </c>
      <c r="L69" s="406"/>
      <c r="M69" s="406">
        <v>0</v>
      </c>
      <c r="N69" s="406"/>
      <c r="O69" s="406">
        <v>0</v>
      </c>
      <c r="P69" s="406">
        <v>0</v>
      </c>
      <c r="Q69" s="221"/>
      <c r="R69" s="406">
        <v>1</v>
      </c>
    </row>
    <row r="70" spans="1:18">
      <c r="A70" s="303" t="s">
        <v>58</v>
      </c>
      <c r="B70" s="303"/>
      <c r="C70" s="303"/>
      <c r="D70" s="303"/>
      <c r="E70" s="303"/>
      <c r="F70" s="303"/>
      <c r="G70" s="407">
        <v>1</v>
      </c>
      <c r="H70" s="407"/>
      <c r="I70" s="407">
        <v>16</v>
      </c>
      <c r="J70" s="407"/>
      <c r="K70" s="407">
        <v>1</v>
      </c>
      <c r="L70" s="407"/>
      <c r="M70" s="407">
        <v>0</v>
      </c>
      <c r="N70" s="407"/>
      <c r="O70" s="407">
        <v>0</v>
      </c>
      <c r="P70" s="407">
        <v>1</v>
      </c>
      <c r="Q70" s="305"/>
      <c r="R70" s="407">
        <v>19</v>
      </c>
    </row>
    <row r="71" spans="1:18">
      <c r="A71" s="308" t="s">
        <v>501</v>
      </c>
      <c r="B71" s="308"/>
    </row>
    <row r="72" spans="1:18">
      <c r="A72" s="308" t="s">
        <v>527</v>
      </c>
      <c r="B72" s="308"/>
    </row>
    <row r="73" spans="1:18">
      <c r="A73" s="308" t="s">
        <v>503</v>
      </c>
      <c r="B73" s="308"/>
    </row>
    <row r="74" spans="1:18">
      <c r="B74" s="308"/>
    </row>
    <row r="75" spans="1:18" ht="18.75">
      <c r="A75" s="408" t="s">
        <v>747</v>
      </c>
      <c r="B75" s="303"/>
      <c r="C75" s="303"/>
      <c r="D75" s="303"/>
      <c r="E75" s="303"/>
      <c r="F75" s="303"/>
      <c r="G75" s="303"/>
      <c r="H75" s="303"/>
      <c r="I75" s="303"/>
      <c r="J75" s="303"/>
      <c r="K75" s="303"/>
      <c r="L75" s="303"/>
      <c r="M75" s="303"/>
      <c r="N75" s="303"/>
      <c r="O75" s="303"/>
      <c r="P75" s="303"/>
      <c r="Q75" s="303"/>
    </row>
    <row r="76" spans="1:18" ht="15.75">
      <c r="A76" s="409"/>
      <c r="B76" s="409"/>
      <c r="H76" s="303"/>
      <c r="I76" s="410" t="s">
        <v>361</v>
      </c>
      <c r="J76" s="410"/>
      <c r="K76" s="410"/>
      <c r="L76" s="410" t="s">
        <v>362</v>
      </c>
      <c r="M76" s="410"/>
      <c r="N76" s="410"/>
      <c r="O76" s="410" t="s">
        <v>363</v>
      </c>
      <c r="P76" s="410"/>
      <c r="Q76" s="411" t="s">
        <v>364</v>
      </c>
    </row>
    <row r="77" spans="1:18" ht="18">
      <c r="A77" s="196" t="s">
        <v>221</v>
      </c>
      <c r="B77" s="196"/>
      <c r="C77" s="315" t="s">
        <v>221</v>
      </c>
      <c r="H77" s="412"/>
      <c r="I77" s="412"/>
      <c r="J77" s="412"/>
      <c r="K77" s="413" t="s">
        <v>366</v>
      </c>
      <c r="L77" s="414" t="s">
        <v>367</v>
      </c>
      <c r="M77" s="415"/>
      <c r="N77" s="413"/>
      <c r="O77" s="414"/>
      <c r="P77" s="415"/>
      <c r="Q77" s="416" t="s">
        <v>748</v>
      </c>
    </row>
    <row r="78" spans="1:18" ht="15.75">
      <c r="A78" s="303" t="s">
        <v>221</v>
      </c>
      <c r="B78" s="303"/>
      <c r="C78" s="417"/>
      <c r="D78" s="303"/>
      <c r="E78" s="303"/>
      <c r="F78" s="303"/>
      <c r="G78" s="303"/>
      <c r="H78" s="418" t="s">
        <v>374</v>
      </c>
      <c r="I78" s="419" t="s">
        <v>375</v>
      </c>
      <c r="J78" s="420" t="s">
        <v>365</v>
      </c>
      <c r="K78" s="418" t="s">
        <v>368</v>
      </c>
      <c r="L78" s="419" t="s">
        <v>369</v>
      </c>
      <c r="M78" s="420" t="s">
        <v>365</v>
      </c>
      <c r="N78" s="418" t="s">
        <v>374</v>
      </c>
      <c r="O78" s="419" t="s">
        <v>375</v>
      </c>
      <c r="P78" s="420" t="s">
        <v>365</v>
      </c>
      <c r="Q78" s="421" t="s">
        <v>370</v>
      </c>
    </row>
    <row r="79" spans="1:18" ht="15.75">
      <c r="A79" s="196" t="s">
        <v>221</v>
      </c>
      <c r="B79" s="196"/>
      <c r="C79" s="315" t="s">
        <v>221</v>
      </c>
      <c r="H79" s="412"/>
      <c r="I79" s="412"/>
      <c r="J79" s="412"/>
      <c r="K79" s="412"/>
      <c r="L79" s="412"/>
      <c r="M79" s="422"/>
      <c r="N79" s="422"/>
      <c r="Q79" s="423" t="s">
        <v>371</v>
      </c>
    </row>
    <row r="80" spans="1:18" ht="15.75">
      <c r="A80" s="424" t="s">
        <v>423</v>
      </c>
      <c r="B80" s="424"/>
      <c r="C80" s="425"/>
      <c r="H80" s="426">
        <v>28</v>
      </c>
      <c r="I80" s="426">
        <v>46</v>
      </c>
      <c r="J80" s="427">
        <v>74</v>
      </c>
      <c r="K80" s="426">
        <v>7</v>
      </c>
      <c r="L80" s="426">
        <v>2</v>
      </c>
      <c r="M80" s="427">
        <v>9</v>
      </c>
      <c r="N80" s="428">
        <v>6</v>
      </c>
      <c r="O80" s="428">
        <v>11</v>
      </c>
      <c r="P80" s="427">
        <v>17</v>
      </c>
      <c r="Q80" s="221">
        <v>2530</v>
      </c>
    </row>
    <row r="81" spans="1:19" ht="15.75">
      <c r="A81" s="424" t="s">
        <v>424</v>
      </c>
      <c r="B81" s="424"/>
      <c r="C81" s="425"/>
      <c r="H81" s="426">
        <v>27</v>
      </c>
      <c r="I81" s="426">
        <v>46</v>
      </c>
      <c r="J81" s="427">
        <v>72</v>
      </c>
      <c r="K81" s="426">
        <v>10</v>
      </c>
      <c r="L81" s="426">
        <v>4</v>
      </c>
      <c r="M81" s="427">
        <v>14</v>
      </c>
      <c r="N81" s="428">
        <v>4</v>
      </c>
      <c r="O81" s="428">
        <v>10</v>
      </c>
      <c r="P81" s="427">
        <v>14</v>
      </c>
      <c r="Q81" s="221">
        <v>2530</v>
      </c>
    </row>
    <row r="82" spans="1:19" ht="15.75">
      <c r="A82" s="424" t="s">
        <v>425</v>
      </c>
      <c r="B82" s="424"/>
      <c r="C82" s="425"/>
      <c r="H82" s="426">
        <v>28</v>
      </c>
      <c r="I82" s="426">
        <v>55</v>
      </c>
      <c r="J82" s="427">
        <v>83</v>
      </c>
      <c r="K82" s="426">
        <v>8</v>
      </c>
      <c r="L82" s="426">
        <v>1</v>
      </c>
      <c r="M82" s="427">
        <v>9</v>
      </c>
      <c r="N82" s="428">
        <v>1</v>
      </c>
      <c r="O82" s="428">
        <v>7</v>
      </c>
      <c r="P82" s="427">
        <v>8</v>
      </c>
      <c r="Q82" s="221">
        <v>2530</v>
      </c>
    </row>
    <row r="83" spans="1:19" ht="15.75">
      <c r="A83" s="429" t="s">
        <v>426</v>
      </c>
      <c r="B83" s="429"/>
      <c r="C83" s="425"/>
      <c r="H83" s="426">
        <v>50</v>
      </c>
      <c r="I83" s="426">
        <v>45</v>
      </c>
      <c r="J83" s="427">
        <v>95</v>
      </c>
      <c r="K83" s="426">
        <v>3</v>
      </c>
      <c r="L83" s="426">
        <v>0</v>
      </c>
      <c r="M83" s="427">
        <v>3</v>
      </c>
      <c r="N83" s="428">
        <v>0</v>
      </c>
      <c r="O83" s="428">
        <v>1</v>
      </c>
      <c r="P83" s="427">
        <v>1</v>
      </c>
      <c r="Q83" s="221">
        <v>2530</v>
      </c>
    </row>
    <row r="84" spans="1:19" ht="15.75">
      <c r="A84" s="424" t="s">
        <v>427</v>
      </c>
      <c r="B84" s="424"/>
      <c r="C84" s="425"/>
      <c r="H84" s="430">
        <v>44</v>
      </c>
      <c r="I84" s="430">
        <v>43</v>
      </c>
      <c r="J84" s="427">
        <v>87</v>
      </c>
      <c r="K84" s="430">
        <v>5</v>
      </c>
      <c r="L84" s="430">
        <v>1</v>
      </c>
      <c r="M84" s="427">
        <v>6</v>
      </c>
      <c r="N84" s="428">
        <v>2</v>
      </c>
      <c r="O84" s="428">
        <v>4</v>
      </c>
      <c r="P84" s="427">
        <v>6</v>
      </c>
      <c r="Q84" s="221">
        <v>2530</v>
      </c>
    </row>
    <row r="85" spans="1:19" ht="15.75">
      <c r="A85" s="424" t="s">
        <v>372</v>
      </c>
      <c r="B85" s="424"/>
      <c r="C85" s="425"/>
      <c r="H85" s="426">
        <v>45</v>
      </c>
      <c r="I85" s="426">
        <v>44</v>
      </c>
      <c r="J85" s="427">
        <v>89</v>
      </c>
      <c r="K85" s="426">
        <v>6</v>
      </c>
      <c r="L85" s="426">
        <v>1</v>
      </c>
      <c r="M85" s="427">
        <v>7</v>
      </c>
      <c r="N85" s="428">
        <v>1</v>
      </c>
      <c r="O85" s="428">
        <v>3</v>
      </c>
      <c r="P85" s="427">
        <v>4</v>
      </c>
      <c r="Q85" s="221">
        <v>2530</v>
      </c>
    </row>
    <row r="86" spans="1:19" ht="15.75">
      <c r="A86" s="424" t="s">
        <v>428</v>
      </c>
      <c r="B86" s="424"/>
      <c r="C86" s="425"/>
      <c r="H86" s="430">
        <v>32</v>
      </c>
      <c r="I86" s="430">
        <v>40</v>
      </c>
      <c r="J86" s="427">
        <v>72</v>
      </c>
      <c r="K86" s="430">
        <v>14</v>
      </c>
      <c r="L86" s="430">
        <v>7</v>
      </c>
      <c r="M86" s="427">
        <v>21</v>
      </c>
      <c r="N86" s="428">
        <v>2</v>
      </c>
      <c r="O86" s="428">
        <v>5</v>
      </c>
      <c r="P86" s="427">
        <v>7</v>
      </c>
      <c r="Q86" s="221">
        <v>2530</v>
      </c>
    </row>
    <row r="87" spans="1:19" ht="15.75">
      <c r="A87" s="424" t="s">
        <v>429</v>
      </c>
      <c r="B87" s="424"/>
      <c r="C87" s="425"/>
      <c r="H87" s="426">
        <v>15</v>
      </c>
      <c r="I87" s="426">
        <v>34</v>
      </c>
      <c r="J87" s="427">
        <v>48</v>
      </c>
      <c r="K87" s="426">
        <v>14</v>
      </c>
      <c r="L87" s="426">
        <v>2</v>
      </c>
      <c r="M87" s="427">
        <v>16</v>
      </c>
      <c r="N87" s="428">
        <v>15</v>
      </c>
      <c r="O87" s="428">
        <v>21</v>
      </c>
      <c r="P87" s="427">
        <v>36</v>
      </c>
      <c r="Q87" s="221">
        <v>2530</v>
      </c>
    </row>
    <row r="88" spans="1:19" ht="15.75">
      <c r="A88" s="431" t="s">
        <v>430</v>
      </c>
      <c r="B88" s="431"/>
      <c r="C88" s="432"/>
      <c r="D88" s="303"/>
      <c r="E88" s="303"/>
      <c r="F88" s="303"/>
      <c r="G88" s="303"/>
      <c r="H88" s="433">
        <v>34</v>
      </c>
      <c r="I88" s="433">
        <v>42</v>
      </c>
      <c r="J88" s="434">
        <v>76</v>
      </c>
      <c r="K88" s="433">
        <v>9</v>
      </c>
      <c r="L88" s="433">
        <v>5</v>
      </c>
      <c r="M88" s="434">
        <v>14</v>
      </c>
      <c r="N88" s="435">
        <v>3</v>
      </c>
      <c r="O88" s="435">
        <v>7</v>
      </c>
      <c r="P88" s="434">
        <v>10</v>
      </c>
      <c r="Q88" s="305">
        <v>2530</v>
      </c>
    </row>
    <row r="89" spans="1:19" ht="15.75">
      <c r="A89" s="424" t="s">
        <v>399</v>
      </c>
      <c r="B89" s="424"/>
      <c r="C89" s="425"/>
      <c r="D89" s="425"/>
      <c r="E89" s="425"/>
      <c r="F89" s="425"/>
      <c r="G89" s="425"/>
      <c r="H89" s="425"/>
      <c r="I89" s="425"/>
      <c r="J89" s="425"/>
      <c r="K89" s="436"/>
      <c r="L89" s="436"/>
      <c r="M89" s="427"/>
      <c r="N89" s="436"/>
      <c r="O89" s="436"/>
      <c r="P89" s="427"/>
      <c r="Q89" s="308"/>
      <c r="R89" s="308"/>
      <c r="S89" s="427"/>
    </row>
    <row r="90" spans="1:19" ht="15" customHeight="1">
      <c r="A90" s="437" t="s">
        <v>373</v>
      </c>
      <c r="B90" s="437"/>
    </row>
    <row r="91" spans="1:19" ht="15.95" customHeight="1">
      <c r="A91" s="424" t="s">
        <v>682</v>
      </c>
      <c r="B91" s="424"/>
      <c r="C91" s="221"/>
      <c r="D91" s="221"/>
      <c r="E91" s="221"/>
      <c r="F91" s="221"/>
      <c r="G91" s="221"/>
      <c r="H91" s="221"/>
      <c r="I91" s="221"/>
      <c r="J91" s="221"/>
      <c r="K91" s="221"/>
      <c r="L91" s="221"/>
      <c r="M91" s="221"/>
      <c r="N91" s="221"/>
    </row>
    <row r="93" spans="1:19">
      <c r="L93" s="438"/>
    </row>
    <row r="94" spans="1:19">
      <c r="L94" s="438"/>
    </row>
    <row r="95" spans="1:19">
      <c r="L95" s="438"/>
    </row>
    <row r="96" spans="1:19">
      <c r="L96" s="438"/>
    </row>
    <row r="97" spans="3:16">
      <c r="L97" s="438"/>
    </row>
    <row r="98" spans="3:16">
      <c r="C98" s="396"/>
      <c r="D98" s="396"/>
      <c r="E98" s="396"/>
      <c r="F98" s="396"/>
      <c r="G98" s="396"/>
      <c r="H98" s="396"/>
      <c r="I98" s="396"/>
      <c r="J98" s="396"/>
      <c r="K98" s="396"/>
      <c r="L98" s="438"/>
      <c r="M98" s="396"/>
      <c r="N98" s="396"/>
      <c r="O98" s="396"/>
      <c r="P98" s="396"/>
    </row>
    <row r="99" spans="3:16">
      <c r="C99" s="396"/>
      <c r="D99" s="396"/>
      <c r="E99" s="396"/>
      <c r="F99" s="396"/>
      <c r="G99" s="396"/>
      <c r="H99" s="396"/>
      <c r="I99" s="396"/>
      <c r="J99" s="396"/>
      <c r="K99" s="396"/>
      <c r="L99" s="438"/>
      <c r="M99" s="396"/>
      <c r="N99" s="396"/>
      <c r="O99" s="396"/>
      <c r="P99" s="396"/>
    </row>
    <row r="100" spans="3:16">
      <c r="C100" s="396"/>
      <c r="D100" s="396"/>
      <c r="E100" s="396"/>
      <c r="F100" s="396"/>
      <c r="G100" s="396"/>
      <c r="H100" s="396"/>
      <c r="I100" s="396"/>
      <c r="J100" s="396"/>
      <c r="K100" s="396"/>
      <c r="L100" s="396"/>
      <c r="M100" s="396"/>
      <c r="N100" s="396"/>
      <c r="O100" s="396"/>
      <c r="P100" s="396"/>
    </row>
    <row r="101" spans="3:16">
      <c r="C101" s="396"/>
      <c r="D101" s="396"/>
      <c r="E101" s="396"/>
      <c r="F101" s="396"/>
      <c r="G101" s="396"/>
      <c r="H101" s="396"/>
      <c r="I101" s="396"/>
      <c r="J101" s="396"/>
      <c r="K101" s="396"/>
      <c r="L101" s="396"/>
      <c r="M101" s="396"/>
      <c r="N101" s="396"/>
      <c r="O101" s="396"/>
      <c r="P101" s="396"/>
    </row>
    <row r="102" spans="3:16">
      <c r="C102" s="396"/>
      <c r="D102" s="396"/>
      <c r="E102" s="396"/>
      <c r="F102" s="396"/>
      <c r="G102" s="396"/>
      <c r="H102" s="396"/>
      <c r="I102" s="396"/>
      <c r="J102" s="396"/>
      <c r="K102" s="396"/>
      <c r="L102" s="396"/>
      <c r="M102" s="396"/>
      <c r="N102" s="396"/>
      <c r="O102" s="396"/>
      <c r="P102" s="396"/>
    </row>
    <row r="103" spans="3:16">
      <c r="C103" s="396"/>
      <c r="D103" s="396"/>
      <c r="E103" s="396"/>
      <c r="F103" s="396"/>
      <c r="G103" s="396"/>
      <c r="H103" s="396"/>
      <c r="I103" s="396"/>
      <c r="J103" s="396"/>
      <c r="K103" s="396"/>
      <c r="L103" s="396"/>
      <c r="M103" s="396"/>
      <c r="N103" s="396"/>
      <c r="O103" s="396"/>
      <c r="P103" s="396"/>
    </row>
    <row r="104" spans="3:16">
      <c r="C104" s="396"/>
      <c r="D104" s="396"/>
      <c r="E104" s="396"/>
      <c r="F104" s="396"/>
      <c r="G104" s="396"/>
      <c r="H104" s="396"/>
      <c r="I104" s="396"/>
      <c r="J104" s="396"/>
      <c r="K104" s="396"/>
      <c r="L104" s="396"/>
      <c r="M104" s="396"/>
      <c r="N104" s="396"/>
      <c r="O104" s="396"/>
      <c r="P104" s="396"/>
    </row>
  </sheetData>
  <pageMargins left="0.70866141732283472" right="0.70866141732283472" top="0.74803149606299213" bottom="0.74803149606299213" header="0.31496062992125984" footer="0.31496062992125984"/>
  <pageSetup paperSize="9" scale="50" orientation="portrait" r:id="rId1"/>
  <headerFooter>
    <oddHeader>&amp;RRAIL SERVICES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21">
    <pageSetUpPr fitToPage="1"/>
  </sheetPr>
  <dimension ref="A1:AK29"/>
  <sheetViews>
    <sheetView topLeftCell="A10" zoomScale="75" zoomScaleNormal="75" workbookViewId="0"/>
  </sheetViews>
  <sheetFormatPr defaultColWidth="9.77734375" defaultRowHeight="12.75"/>
  <cols>
    <col min="1" max="2" width="9.77734375" style="1"/>
    <col min="3" max="3" width="4.109375" style="1" customWidth="1"/>
    <col min="4" max="4" width="7.6640625" style="1" customWidth="1"/>
    <col min="5" max="5" width="10.77734375" style="1" customWidth="1"/>
    <col min="6" max="6" width="9.77734375" style="1"/>
    <col min="7" max="7" width="10.77734375" style="1" customWidth="1"/>
    <col min="8" max="16384" width="9.77734375" style="1"/>
  </cols>
  <sheetData>
    <row r="1" spans="1:37" ht="15.75">
      <c r="A1" s="13" t="s">
        <v>512</v>
      </c>
      <c r="B1" s="6"/>
      <c r="C1" s="6"/>
      <c r="D1" s="6"/>
      <c r="E1" s="6"/>
      <c r="F1" s="6"/>
      <c r="G1" s="6"/>
      <c r="H1" s="6"/>
      <c r="I1" s="6"/>
      <c r="J1" s="6"/>
      <c r="K1" s="6"/>
      <c r="L1" s="6"/>
      <c r="M1" s="6"/>
      <c r="N1" s="6"/>
      <c r="O1" s="6"/>
      <c r="P1" s="6"/>
      <c r="Q1" s="6"/>
    </row>
    <row r="2" spans="1:37" ht="15.75">
      <c r="A2" s="13" t="s">
        <v>139</v>
      </c>
      <c r="B2" s="6"/>
      <c r="C2" s="6"/>
      <c r="D2" s="6"/>
      <c r="E2" s="6"/>
      <c r="F2" s="6"/>
      <c r="G2" s="6"/>
      <c r="H2" s="6"/>
      <c r="I2" s="6"/>
      <c r="J2" s="6"/>
      <c r="K2" s="6"/>
      <c r="L2" s="6"/>
      <c r="M2" s="6"/>
      <c r="N2" s="6"/>
      <c r="O2" s="6"/>
      <c r="P2" s="6"/>
      <c r="Q2" s="6"/>
    </row>
    <row r="3" spans="1:37" ht="15">
      <c r="A3" s="24" t="s">
        <v>70</v>
      </c>
      <c r="B3" s="6"/>
      <c r="C3" s="6"/>
      <c r="D3" s="6"/>
      <c r="E3" s="6"/>
      <c r="F3" s="6"/>
      <c r="G3" s="6"/>
      <c r="H3" s="6"/>
      <c r="I3" s="6"/>
      <c r="J3" s="6"/>
      <c r="K3" s="6"/>
      <c r="L3" s="6"/>
      <c r="N3" s="6"/>
      <c r="O3" s="6"/>
      <c r="P3" s="6"/>
      <c r="Q3" s="6"/>
    </row>
    <row r="4" spans="1:37" ht="15">
      <c r="A4" s="6"/>
      <c r="B4" s="6"/>
      <c r="C4" s="6"/>
      <c r="D4" s="6"/>
      <c r="E4" s="6"/>
      <c r="F4" s="6"/>
      <c r="G4" s="6"/>
      <c r="H4" s="6"/>
      <c r="I4" s="6"/>
      <c r="J4" s="6"/>
      <c r="K4" s="6"/>
      <c r="L4" s="6"/>
      <c r="M4" s="6"/>
      <c r="N4" s="6"/>
      <c r="O4" s="6"/>
      <c r="P4" s="6"/>
      <c r="Q4" s="6"/>
      <c r="U4" s="62"/>
      <c r="V4" s="62"/>
    </row>
    <row r="5" spans="1:37" ht="15">
      <c r="A5"/>
      <c r="B5"/>
      <c r="C5"/>
      <c r="D5"/>
      <c r="E5" s="14">
        <v>1987</v>
      </c>
      <c r="F5" s="14">
        <v>1988</v>
      </c>
      <c r="G5" s="14">
        <v>1989</v>
      </c>
      <c r="H5" s="14">
        <v>1990</v>
      </c>
      <c r="I5" s="14">
        <v>1991</v>
      </c>
      <c r="J5" s="14">
        <v>1992</v>
      </c>
      <c r="K5" s="14">
        <v>1993</v>
      </c>
      <c r="L5" s="14">
        <v>1994</v>
      </c>
      <c r="M5" s="14">
        <v>1995</v>
      </c>
      <c r="N5" s="14">
        <v>1996</v>
      </c>
      <c r="O5" s="14">
        <v>1997</v>
      </c>
      <c r="P5" s="14">
        <v>1998</v>
      </c>
      <c r="Q5" s="14">
        <v>1999</v>
      </c>
      <c r="R5" s="14">
        <v>2000</v>
      </c>
      <c r="S5" s="14">
        <v>2001</v>
      </c>
      <c r="T5" s="14">
        <v>2002</v>
      </c>
      <c r="U5" s="2">
        <v>2003</v>
      </c>
      <c r="V5" s="2">
        <v>2004</v>
      </c>
      <c r="W5" s="65">
        <v>2005</v>
      </c>
      <c r="X5" s="65">
        <v>2006</v>
      </c>
      <c r="Y5" s="65">
        <v>2007</v>
      </c>
      <c r="Z5" s="65">
        <v>2008</v>
      </c>
      <c r="AA5" s="65">
        <v>2009</v>
      </c>
      <c r="AB5" s="65">
        <v>2010</v>
      </c>
      <c r="AC5" s="65">
        <v>2011</v>
      </c>
      <c r="AD5" s="65">
        <v>2012</v>
      </c>
      <c r="AE5" s="65">
        <v>2013</v>
      </c>
      <c r="AF5" s="65">
        <v>2014</v>
      </c>
      <c r="AG5" s="65">
        <v>2015</v>
      </c>
      <c r="AH5" s="65">
        <v>2016</v>
      </c>
      <c r="AI5" s="65">
        <v>2017</v>
      </c>
      <c r="AJ5" s="65">
        <v>2018</v>
      </c>
      <c r="AK5" s="65">
        <v>2019</v>
      </c>
    </row>
    <row r="6" spans="1:37" ht="15">
      <c r="A6" s="6"/>
      <c r="B6"/>
      <c r="C6"/>
      <c r="D6"/>
      <c r="E6"/>
      <c r="F6"/>
      <c r="G6"/>
      <c r="H6"/>
      <c r="I6"/>
      <c r="J6"/>
      <c r="K6"/>
      <c r="L6"/>
      <c r="M6"/>
      <c r="N6"/>
      <c r="O6"/>
      <c r="P6" s="6"/>
      <c r="Q6" s="6"/>
    </row>
    <row r="7" spans="1:37" ht="15">
      <c r="A7" t="s">
        <v>21</v>
      </c>
      <c r="B7"/>
      <c r="C7"/>
      <c r="D7"/>
      <c r="E7" s="15">
        <v>101.9</v>
      </c>
      <c r="F7" s="15">
        <v>106.9</v>
      </c>
      <c r="G7" s="15">
        <v>115.2</v>
      </c>
      <c r="H7" s="6">
        <v>126.1</v>
      </c>
      <c r="I7" s="6">
        <v>133.5</v>
      </c>
      <c r="J7" s="6">
        <v>138.5</v>
      </c>
      <c r="K7" s="15">
        <v>140.69999999999999</v>
      </c>
      <c r="L7" s="15">
        <v>144.1</v>
      </c>
      <c r="M7" s="15">
        <v>149.1</v>
      </c>
      <c r="N7" s="15">
        <v>152.69999999999999</v>
      </c>
      <c r="O7" s="15">
        <v>157.5</v>
      </c>
      <c r="P7" s="15">
        <v>162.9</v>
      </c>
      <c r="Q7" s="6">
        <v>165.4</v>
      </c>
      <c r="R7" s="6">
        <v>170.3</v>
      </c>
      <c r="S7" s="6">
        <v>173.3</v>
      </c>
      <c r="T7" s="6">
        <v>176.2</v>
      </c>
      <c r="U7" s="5">
        <v>181.3</v>
      </c>
      <c r="V7" s="5">
        <v>186.7</v>
      </c>
      <c r="W7" s="11">
        <v>192</v>
      </c>
      <c r="X7" s="11">
        <v>198.1</v>
      </c>
      <c r="Y7" s="11">
        <v>206.6</v>
      </c>
      <c r="Z7" s="11">
        <v>214.8</v>
      </c>
      <c r="AA7" s="11">
        <v>213.7</v>
      </c>
      <c r="AB7" s="11">
        <v>223.6</v>
      </c>
      <c r="AC7" s="11">
        <v>235.2</v>
      </c>
      <c r="AD7" s="11">
        <v>242.7</v>
      </c>
      <c r="AE7" s="11">
        <v>250.1</v>
      </c>
      <c r="AF7" s="11">
        <v>256.02999999999997</v>
      </c>
      <c r="AG7" s="11">
        <v>258.54000000000002</v>
      </c>
      <c r="AH7" s="11">
        <v>263.10000000000002</v>
      </c>
      <c r="AI7" s="11">
        <v>272.47500000000002</v>
      </c>
      <c r="AJ7">
        <v>281.60000000000002</v>
      </c>
      <c r="AK7">
        <v>288.8</v>
      </c>
    </row>
    <row r="8" spans="1:37" ht="15">
      <c r="A8"/>
      <c r="B8"/>
      <c r="C8"/>
      <c r="D8"/>
      <c r="E8"/>
      <c r="F8"/>
      <c r="G8"/>
      <c r="H8"/>
      <c r="I8"/>
      <c r="J8"/>
      <c r="K8"/>
      <c r="L8"/>
      <c r="M8"/>
      <c r="N8"/>
      <c r="O8"/>
      <c r="P8" s="6"/>
      <c r="Q8" s="6"/>
    </row>
    <row r="9" spans="1:37" ht="15">
      <c r="A9" t="s">
        <v>22</v>
      </c>
      <c r="B9"/>
      <c r="C9"/>
      <c r="D9"/>
      <c r="E9"/>
      <c r="F9"/>
      <c r="G9"/>
      <c r="H9"/>
      <c r="I9"/>
      <c r="J9"/>
      <c r="K9"/>
      <c r="L9"/>
      <c r="M9"/>
      <c r="N9"/>
      <c r="O9"/>
      <c r="P9" s="6"/>
      <c r="Q9" s="6"/>
    </row>
    <row r="10" spans="1:37" ht="15">
      <c r="A10" s="16" t="s">
        <v>23</v>
      </c>
      <c r="B10" s="158">
        <v>288.8</v>
      </c>
      <c r="C10"/>
      <c r="D10"/>
      <c r="E10"/>
      <c r="F10"/>
      <c r="G10"/>
      <c r="H10"/>
      <c r="I10"/>
      <c r="J10"/>
      <c r="K10"/>
      <c r="L10"/>
      <c r="M10"/>
      <c r="N10"/>
      <c r="O10"/>
      <c r="P10" s="6"/>
      <c r="Q10" s="6"/>
    </row>
    <row r="11" spans="1:37" ht="15">
      <c r="A11"/>
      <c r="B11"/>
      <c r="C11"/>
      <c r="D11"/>
      <c r="E11"/>
      <c r="F11"/>
      <c r="G11"/>
      <c r="H11"/>
      <c r="I11"/>
      <c r="J11"/>
      <c r="K11"/>
      <c r="L11"/>
      <c r="M11"/>
      <c r="N11"/>
      <c r="O11"/>
      <c r="P11" s="6"/>
      <c r="Q11" s="6"/>
    </row>
    <row r="12" spans="1:37" ht="15">
      <c r="A12" t="s">
        <v>24</v>
      </c>
      <c r="B12"/>
      <c r="C12"/>
      <c r="D12"/>
      <c r="E12"/>
      <c r="F12"/>
      <c r="G12"/>
      <c r="H12"/>
      <c r="I12"/>
      <c r="J12"/>
      <c r="K12"/>
      <c r="L12"/>
      <c r="M12"/>
      <c r="N12"/>
      <c r="O12"/>
      <c r="P12" s="6"/>
      <c r="Q12" s="6"/>
    </row>
    <row r="13" spans="1:37" ht="15">
      <c r="A13" t="s">
        <v>25</v>
      </c>
      <c r="B13"/>
      <c r="C13"/>
      <c r="D13"/>
      <c r="E13" s="17">
        <f>$B10/E7</f>
        <v>2.834151128557409</v>
      </c>
      <c r="F13" s="17">
        <f t="shared" ref="F13:AJ13" si="0">$B10/F7</f>
        <v>2.7015902712815714</v>
      </c>
      <c r="G13" s="17">
        <f t="shared" si="0"/>
        <v>2.5069444444444446</v>
      </c>
      <c r="H13" s="17">
        <f t="shared" si="0"/>
        <v>2.2902458366375895</v>
      </c>
      <c r="I13" s="17">
        <f t="shared" si="0"/>
        <v>2.1632958801498128</v>
      </c>
      <c r="J13" s="17">
        <f t="shared" si="0"/>
        <v>2.0851985559566786</v>
      </c>
      <c r="K13" s="17">
        <f t="shared" si="0"/>
        <v>2.0525941719971574</v>
      </c>
      <c r="L13" s="17">
        <f t="shared" si="0"/>
        <v>2.0041637751561416</v>
      </c>
      <c r="M13" s="17">
        <f t="shared" si="0"/>
        <v>1.9369550637156272</v>
      </c>
      <c r="N13" s="17">
        <f t="shared" si="0"/>
        <v>1.8912901113294043</v>
      </c>
      <c r="O13" s="17">
        <f t="shared" si="0"/>
        <v>1.8336507936507938</v>
      </c>
      <c r="P13" s="17">
        <f t="shared" si="0"/>
        <v>1.772866789441375</v>
      </c>
      <c r="Q13" s="17">
        <f t="shared" si="0"/>
        <v>1.7460701330108828</v>
      </c>
      <c r="R13" s="17">
        <f t="shared" si="0"/>
        <v>1.6958308866705814</v>
      </c>
      <c r="S13" s="17">
        <f t="shared" si="0"/>
        <v>1.6664743219849971</v>
      </c>
      <c r="T13" s="17">
        <f t="shared" si="0"/>
        <v>1.6390465380249717</v>
      </c>
      <c r="U13" s="17">
        <f t="shared" si="0"/>
        <v>1.5929398786541644</v>
      </c>
      <c r="V13" s="17">
        <f t="shared" si="0"/>
        <v>1.5468666309587575</v>
      </c>
      <c r="W13" s="17">
        <f t="shared" si="0"/>
        <v>1.5041666666666667</v>
      </c>
      <c r="X13" s="17">
        <f t="shared" si="0"/>
        <v>1.457849570923776</v>
      </c>
      <c r="Y13" s="17">
        <f t="shared" si="0"/>
        <v>1.3978702807357213</v>
      </c>
      <c r="Z13" s="17">
        <f t="shared" si="0"/>
        <v>1.3445065176908753</v>
      </c>
      <c r="AA13" s="17">
        <f t="shared" si="0"/>
        <v>1.3514272344408049</v>
      </c>
      <c r="AB13" s="17">
        <f t="shared" si="0"/>
        <v>1.2915921288014311</v>
      </c>
      <c r="AC13" s="17">
        <f t="shared" si="0"/>
        <v>1.2278911564625852</v>
      </c>
      <c r="AD13" s="17">
        <f t="shared" si="0"/>
        <v>1.1899464359291307</v>
      </c>
      <c r="AE13" s="17">
        <f t="shared" si="0"/>
        <v>1.1547381047580969</v>
      </c>
      <c r="AF13" s="17">
        <f t="shared" si="0"/>
        <v>1.1279928133421866</v>
      </c>
      <c r="AG13" s="17">
        <f t="shared" si="0"/>
        <v>1.1170418503906552</v>
      </c>
      <c r="AH13" s="17">
        <f t="shared" si="0"/>
        <v>1.097681489927784</v>
      </c>
      <c r="AI13" s="17">
        <f t="shared" si="0"/>
        <v>1.059913753555372</v>
      </c>
      <c r="AJ13" s="17">
        <f t="shared" si="0"/>
        <v>1.0255681818181819</v>
      </c>
      <c r="AK13" s="17">
        <f>$B10/AK7</f>
        <v>1</v>
      </c>
    </row>
    <row r="14" spans="1:37" ht="15">
      <c r="A14" t="s">
        <v>26</v>
      </c>
      <c r="B14"/>
      <c r="C14"/>
      <c r="D14"/>
      <c r="E14"/>
      <c r="F14"/>
      <c r="G14"/>
      <c r="H14"/>
      <c r="I14"/>
      <c r="J14"/>
      <c r="K14"/>
      <c r="L14"/>
      <c r="M14"/>
      <c r="N14"/>
      <c r="O14"/>
      <c r="P14" s="6"/>
      <c r="Q14" s="6"/>
    </row>
    <row r="16" spans="1:37" ht="15.75">
      <c r="A16" s="33" t="s">
        <v>236</v>
      </c>
    </row>
    <row r="17" spans="1:36" ht="15.75">
      <c r="A17" s="33" t="s">
        <v>237</v>
      </c>
    </row>
    <row r="18" spans="1:36" ht="15.75">
      <c r="A18" s="33" t="s">
        <v>242</v>
      </c>
      <c r="X18" s="4"/>
    </row>
    <row r="19" spans="1:36">
      <c r="U19" s="62"/>
      <c r="V19" s="62"/>
      <c r="X19" s="62"/>
      <c r="Z19" s="62"/>
      <c r="AB19" s="62"/>
      <c r="AC19" s="62"/>
      <c r="AD19" s="62"/>
      <c r="AE19" s="62"/>
      <c r="AF19" s="62"/>
      <c r="AH19" s="62"/>
      <c r="AJ19" s="62"/>
    </row>
    <row r="20" spans="1:36" ht="15">
      <c r="A20"/>
      <c r="B20"/>
      <c r="C20"/>
      <c r="D20"/>
      <c r="E20" s="14">
        <v>1987</v>
      </c>
      <c r="F20" s="14">
        <v>1988</v>
      </c>
      <c r="G20" s="14">
        <v>1989</v>
      </c>
      <c r="H20" s="14">
        <v>1990</v>
      </c>
      <c r="I20" s="14">
        <v>1991</v>
      </c>
      <c r="J20" s="14">
        <v>1992</v>
      </c>
      <c r="K20" s="14">
        <v>1993</v>
      </c>
      <c r="L20" s="14">
        <v>1994</v>
      </c>
      <c r="M20" s="14">
        <v>1995</v>
      </c>
      <c r="N20" s="14">
        <v>1996</v>
      </c>
      <c r="O20" s="14">
        <v>1997</v>
      </c>
      <c r="P20" s="14">
        <v>1998</v>
      </c>
      <c r="Q20" s="14">
        <v>1999</v>
      </c>
      <c r="R20" s="14">
        <v>2000</v>
      </c>
      <c r="S20" s="14">
        <v>2001</v>
      </c>
      <c r="T20" s="14">
        <v>2002</v>
      </c>
      <c r="U20" s="2">
        <v>2003</v>
      </c>
      <c r="V20" s="2">
        <v>2004</v>
      </c>
      <c r="W20" s="65">
        <v>2005</v>
      </c>
      <c r="X20" s="2">
        <v>2006</v>
      </c>
      <c r="Y20" s="65">
        <v>2007</v>
      </c>
      <c r="Z20" s="2">
        <v>2008</v>
      </c>
      <c r="AA20" s="65">
        <v>2009</v>
      </c>
      <c r="AB20" s="2">
        <v>2010</v>
      </c>
      <c r="AC20" s="2">
        <v>2011</v>
      </c>
      <c r="AD20" s="2">
        <v>2012</v>
      </c>
      <c r="AE20" s="2">
        <v>2013</v>
      </c>
      <c r="AF20" s="2">
        <v>2014</v>
      </c>
      <c r="AG20" s="65">
        <v>2015</v>
      </c>
      <c r="AH20" s="2">
        <v>2016</v>
      </c>
      <c r="AI20" s="65">
        <v>2017</v>
      </c>
      <c r="AJ20" s="2">
        <v>2018</v>
      </c>
    </row>
    <row r="21" spans="1:36" ht="15">
      <c r="A21" s="6"/>
      <c r="B21"/>
      <c r="C21"/>
      <c r="D21"/>
      <c r="E21"/>
      <c r="F21"/>
      <c r="G21"/>
      <c r="H21"/>
      <c r="I21"/>
      <c r="J21"/>
      <c r="K21"/>
      <c r="L21"/>
      <c r="M21"/>
      <c r="N21"/>
      <c r="O21"/>
      <c r="P21" s="6"/>
      <c r="Q21" s="6"/>
    </row>
    <row r="22" spans="1:36" ht="15">
      <c r="A22" t="s">
        <v>21</v>
      </c>
      <c r="B22"/>
      <c r="C22"/>
      <c r="D22"/>
      <c r="E22" s="15">
        <v>101.9</v>
      </c>
      <c r="F22" s="15">
        <v>106.9</v>
      </c>
      <c r="G22" s="15">
        <v>115.2</v>
      </c>
      <c r="H22" s="6">
        <v>126.1</v>
      </c>
      <c r="I22" s="6">
        <v>133.5</v>
      </c>
      <c r="J22" s="6">
        <v>138.5</v>
      </c>
      <c r="K22" s="15">
        <v>140.69999999999999</v>
      </c>
      <c r="L22" s="15">
        <v>144.1</v>
      </c>
      <c r="M22" s="15">
        <v>149.1</v>
      </c>
      <c r="N22" s="15">
        <v>152.69999999999999</v>
      </c>
      <c r="O22" s="15">
        <v>157.5</v>
      </c>
      <c r="P22" s="15">
        <v>162.9</v>
      </c>
      <c r="Q22" s="6">
        <v>165.4</v>
      </c>
      <c r="R22" s="6">
        <v>170.3</v>
      </c>
      <c r="S22" s="6">
        <v>173.3</v>
      </c>
      <c r="T22" s="6">
        <v>176.2</v>
      </c>
      <c r="U22" s="5">
        <v>181.3</v>
      </c>
      <c r="V22" s="5">
        <v>186.7</v>
      </c>
      <c r="W22" s="11">
        <v>192</v>
      </c>
      <c r="X22" s="11">
        <v>198.1</v>
      </c>
      <c r="Y22" s="5">
        <v>206.6</v>
      </c>
      <c r="Z22" s="5">
        <v>214.8</v>
      </c>
      <c r="AA22" s="11">
        <v>213.7</v>
      </c>
      <c r="AB22" s="11">
        <v>223.6</v>
      </c>
      <c r="AC22" s="11">
        <v>235.2</v>
      </c>
      <c r="AD22" s="11">
        <v>242.7</v>
      </c>
      <c r="AE22" s="11">
        <v>250.1</v>
      </c>
      <c r="AF22" s="11">
        <v>256.02999999999997</v>
      </c>
      <c r="AG22" s="11">
        <v>258.54000000000002</v>
      </c>
      <c r="AH22" s="11">
        <v>263.10000000000002</v>
      </c>
      <c r="AI22" s="11">
        <v>272.47500000000002</v>
      </c>
      <c r="AJ22">
        <v>281.60000000000002</v>
      </c>
    </row>
    <row r="23" spans="1:36" ht="15">
      <c r="A23"/>
      <c r="B23"/>
      <c r="C23"/>
      <c r="D23"/>
      <c r="E23"/>
      <c r="F23"/>
      <c r="G23"/>
      <c r="H23"/>
      <c r="I23"/>
      <c r="J23"/>
      <c r="K23"/>
      <c r="L23"/>
      <c r="M23"/>
      <c r="N23"/>
      <c r="O23"/>
      <c r="P23" s="6"/>
      <c r="Q23" s="6"/>
    </row>
    <row r="24" spans="1:36" ht="15.75">
      <c r="A24" t="s">
        <v>127</v>
      </c>
      <c r="B24"/>
      <c r="C24"/>
      <c r="D24"/>
      <c r="E24"/>
      <c r="F24"/>
      <c r="G24"/>
      <c r="H24"/>
      <c r="I24"/>
      <c r="J24"/>
      <c r="K24"/>
      <c r="L24"/>
      <c r="M24"/>
      <c r="N24"/>
      <c r="O24"/>
      <c r="P24" s="6"/>
      <c r="Q24" s="6"/>
    </row>
    <row r="25" spans="1:36" ht="15">
      <c r="A25" s="16" t="s">
        <v>23</v>
      </c>
      <c r="B25" s="162">
        <v>281.60000000000002</v>
      </c>
      <c r="C25"/>
      <c r="D25"/>
      <c r="E25"/>
      <c r="F25"/>
      <c r="G25"/>
      <c r="H25"/>
      <c r="I25"/>
      <c r="J25"/>
      <c r="K25"/>
      <c r="L25"/>
      <c r="M25"/>
      <c r="N25"/>
      <c r="O25"/>
      <c r="P25" s="6"/>
      <c r="Q25" s="6"/>
    </row>
    <row r="26" spans="1:36" ht="15">
      <c r="A26"/>
      <c r="B26"/>
      <c r="C26"/>
      <c r="D26"/>
      <c r="E26"/>
      <c r="F26"/>
      <c r="G26"/>
      <c r="H26"/>
      <c r="I26"/>
      <c r="J26"/>
      <c r="K26"/>
      <c r="L26"/>
      <c r="M26"/>
      <c r="N26"/>
      <c r="O26"/>
      <c r="P26" s="6"/>
      <c r="Q26" s="6"/>
    </row>
    <row r="27" spans="1:36" ht="15">
      <c r="A27" t="s">
        <v>24</v>
      </c>
      <c r="B27"/>
      <c r="C27"/>
      <c r="D27"/>
      <c r="E27"/>
      <c r="F27"/>
      <c r="G27"/>
      <c r="H27"/>
      <c r="I27"/>
      <c r="J27"/>
      <c r="K27"/>
      <c r="L27"/>
      <c r="M27"/>
      <c r="N27"/>
      <c r="O27"/>
      <c r="P27" s="6"/>
      <c r="Q27" s="6"/>
    </row>
    <row r="28" spans="1:36" ht="15">
      <c r="A28" t="s">
        <v>25</v>
      </c>
      <c r="B28"/>
      <c r="C28"/>
      <c r="D28"/>
      <c r="E28" s="17">
        <f>$B25/E22</f>
        <v>2.7634936211972523</v>
      </c>
      <c r="F28" s="17">
        <f t="shared" ref="F28:R28" si="1">$B25/F22</f>
        <v>2.6342376052385408</v>
      </c>
      <c r="G28" s="17">
        <f t="shared" si="1"/>
        <v>2.4444444444444446</v>
      </c>
      <c r="H28" s="17">
        <f t="shared" si="1"/>
        <v>2.2331482950039652</v>
      </c>
      <c r="I28" s="17">
        <f t="shared" si="1"/>
        <v>2.1093632958801498</v>
      </c>
      <c r="J28" s="17">
        <f t="shared" si="1"/>
        <v>2.0332129963898917</v>
      </c>
      <c r="K28" s="17">
        <f t="shared" si="1"/>
        <v>2.0014214641080317</v>
      </c>
      <c r="L28" s="17">
        <f t="shared" si="1"/>
        <v>1.9541984732824429</v>
      </c>
      <c r="M28" s="17">
        <f t="shared" si="1"/>
        <v>1.8886653252850438</v>
      </c>
      <c r="N28" s="17">
        <f t="shared" si="1"/>
        <v>1.844138834315652</v>
      </c>
      <c r="O28" s="17">
        <f t="shared" si="1"/>
        <v>1.7879365079365082</v>
      </c>
      <c r="P28" s="17">
        <f t="shared" si="1"/>
        <v>1.7286678944137508</v>
      </c>
      <c r="Q28" s="17">
        <f t="shared" si="1"/>
        <v>1.7025392986698913</v>
      </c>
      <c r="R28" s="17">
        <f t="shared" si="1"/>
        <v>1.6535525543159131</v>
      </c>
      <c r="S28" s="17">
        <f t="shared" ref="S28:AH28" si="2">$B25/S22</f>
        <v>1.6249278707443739</v>
      </c>
      <c r="T28" s="17">
        <f t="shared" si="2"/>
        <v>1.5981838819523271</v>
      </c>
      <c r="U28" s="17">
        <f t="shared" si="2"/>
        <v>1.553226696083839</v>
      </c>
      <c r="V28" s="17">
        <f t="shared" si="2"/>
        <v>1.5083020889126943</v>
      </c>
      <c r="W28" s="17">
        <f t="shared" si="2"/>
        <v>1.4666666666666668</v>
      </c>
      <c r="X28" s="17">
        <f t="shared" si="2"/>
        <v>1.4215042907622415</v>
      </c>
      <c r="Y28" s="17">
        <f t="shared" si="2"/>
        <v>1.363020329138432</v>
      </c>
      <c r="Z28" s="17">
        <f t="shared" si="2"/>
        <v>1.3109869646182495</v>
      </c>
      <c r="AA28" s="17">
        <f t="shared" si="2"/>
        <v>1.3177351427234443</v>
      </c>
      <c r="AB28" s="17">
        <f t="shared" si="2"/>
        <v>1.259391771019678</v>
      </c>
      <c r="AC28" s="17">
        <f t="shared" si="2"/>
        <v>1.1972789115646261</v>
      </c>
      <c r="AD28" s="17">
        <f t="shared" si="2"/>
        <v>1.1602801812937784</v>
      </c>
      <c r="AE28" s="17">
        <f t="shared" si="2"/>
        <v>1.1259496201519394</v>
      </c>
      <c r="AF28" s="17">
        <f t="shared" si="2"/>
        <v>1.0998711088544313</v>
      </c>
      <c r="AG28" s="17">
        <f t="shared" si="2"/>
        <v>1.0891931615997525</v>
      </c>
      <c r="AH28" s="17">
        <f t="shared" si="2"/>
        <v>1.0703154694032686</v>
      </c>
      <c r="AI28" s="17">
        <f>$B25/AI22</f>
        <v>1.0334893109459584</v>
      </c>
      <c r="AJ28" s="17">
        <f>$B25/AJ22</f>
        <v>1</v>
      </c>
    </row>
    <row r="29" spans="1:36" ht="15">
      <c r="A29" t="s">
        <v>26</v>
      </c>
      <c r="B29"/>
      <c r="C29"/>
      <c r="D29"/>
      <c r="E29"/>
      <c r="F29"/>
      <c r="G29"/>
      <c r="H29"/>
      <c r="I29"/>
      <c r="J29"/>
      <c r="K29"/>
      <c r="L29"/>
      <c r="M29"/>
      <c r="N29"/>
      <c r="O29"/>
      <c r="P29" s="6"/>
      <c r="Q29" s="6"/>
    </row>
  </sheetData>
  <phoneticPr fontId="0" type="noConversion"/>
  <pageMargins left="0.23599999999999999" right="0.23599999999999999" top="0.51200000000000001" bottom="0.55100000000000005" header="0.5" footer="0.5"/>
  <pageSetup paperSize="9" scale="46" orientation="landscape" horizontalDpi="300" verticalDpi="300" r:id="rId1"/>
  <headerFooter alignWithMargins="0">
    <oddFooter>&amp;LExcel\sheets\sts\sts9495\RPI_STS8&amp;C&amp;D&amp;RSODD Transport Statistics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M5"/>
  <sheetViews>
    <sheetView zoomScale="75" workbookViewId="0">
      <selection activeCell="P41" sqref="P41"/>
    </sheetView>
  </sheetViews>
  <sheetFormatPr defaultRowHeight="15"/>
  <sheetData>
    <row r="2" spans="1:13">
      <c r="C2" t="str">
        <f>'T7.1-7.2 '!G22</f>
        <v>2000-01</v>
      </c>
      <c r="D2" t="str">
        <f>'T7.1-7.2 '!H22</f>
        <v>2001-023</v>
      </c>
      <c r="E2" t="str">
        <f>'T7.1-7.2 '!I22</f>
        <v>2002-033</v>
      </c>
      <c r="F2" t="str">
        <f>'T7.1-7.2 '!J22</f>
        <v>2003-04</v>
      </c>
      <c r="G2" t="str">
        <f>'T7.1-7.2 '!K22</f>
        <v>2004-05</v>
      </c>
      <c r="H2" t="str">
        <f>'T7.1-7.2 '!L22</f>
        <v>2005-06</v>
      </c>
      <c r="I2" t="str">
        <f>'T7.1-7.2 '!M22</f>
        <v>2006-07</v>
      </c>
      <c r="J2" t="str">
        <f>'T7.1-7.2 '!N22</f>
        <v>2007-08</v>
      </c>
      <c r="K2" t="str">
        <f>'T7.1-7.2 '!O22</f>
        <v>2008-09</v>
      </c>
      <c r="L2" t="str">
        <f>'T7.1-7.2 '!P22</f>
        <v>2009-10</v>
      </c>
      <c r="M2" t="s">
        <v>341</v>
      </c>
    </row>
    <row r="3" spans="1:13">
      <c r="A3" t="s">
        <v>350</v>
      </c>
      <c r="B3" t="s">
        <v>134</v>
      </c>
      <c r="C3" s="68">
        <f>'T7.1-7.2 '!G31</f>
        <v>62.296515999999997</v>
      </c>
      <c r="D3" s="68">
        <f>'T7.1-7.2 '!H31</f>
        <v>50.371815000000005</v>
      </c>
      <c r="E3" s="68">
        <f>'T7.1-7.2 '!I31</f>
        <v>49.937775000000002</v>
      </c>
      <c r="F3" s="68">
        <f>'T7.1-7.2 '!J31</f>
        <v>53.379652999999998</v>
      </c>
      <c r="G3" s="68">
        <f>'T7.1-7.2 '!K31</f>
        <v>58.802374999999998</v>
      </c>
      <c r="H3" s="68">
        <f>'T7.1-7.2 '!L31</f>
        <v>64.114599999999996</v>
      </c>
      <c r="I3" s="68">
        <f>'T7.1-7.2 '!M31</f>
        <v>66.998024999999998</v>
      </c>
      <c r="J3" s="68">
        <f>'T7.1-7.2 '!N31</f>
        <v>69.828187</v>
      </c>
      <c r="K3" s="68">
        <f>'T7.1-7.2 '!O31</f>
        <v>73.191563059940066</v>
      </c>
      <c r="L3" s="68">
        <f>'T7.1-7.2 '!P31</f>
        <v>73.153299230060313</v>
      </c>
      <c r="M3" s="68" t="e">
        <f>'T7.1-7.2 '!#REF!</f>
        <v>#REF!</v>
      </c>
    </row>
    <row r="4" spans="1:13">
      <c r="A4" t="s">
        <v>351</v>
      </c>
      <c r="B4" t="s">
        <v>135</v>
      </c>
      <c r="C4" s="69">
        <v>49.24</v>
      </c>
      <c r="D4" s="68">
        <f>'T7.1-7.2 '!F4</f>
        <v>63.158000000000008</v>
      </c>
      <c r="E4" s="68">
        <f>'T7.1-7.2 '!G4</f>
        <v>60.746181999999997</v>
      </c>
      <c r="F4" s="68" t="e">
        <f>#REF!</f>
        <v>#REF!</v>
      </c>
      <c r="G4" s="68" t="e">
        <f>#REF!</f>
        <v>#REF!</v>
      </c>
      <c r="H4" s="68" t="e">
        <f>#REF!</f>
        <v>#REF!</v>
      </c>
      <c r="I4" s="68" t="e">
        <f>#REF!</f>
        <v>#REF!</v>
      </c>
      <c r="J4" s="68" t="e">
        <f>#REF!</f>
        <v>#REF!</v>
      </c>
      <c r="K4" s="68" t="e">
        <f>#REF!</f>
        <v>#REF!</v>
      </c>
      <c r="L4" s="68" t="e">
        <f>#REF!</f>
        <v>#REF!</v>
      </c>
      <c r="M4" s="68" t="e">
        <f>#REF!</f>
        <v>#REF!</v>
      </c>
    </row>
    <row r="5" spans="1:13">
      <c r="B5" t="s">
        <v>136</v>
      </c>
      <c r="C5" s="68">
        <f t="shared" ref="C5:M5" si="0">C3-C4</f>
        <v>13.056515999999995</v>
      </c>
      <c r="D5" s="68">
        <f t="shared" si="0"/>
        <v>-12.786185000000003</v>
      </c>
      <c r="E5" s="68">
        <f t="shared" si="0"/>
        <v>-10.808406999999995</v>
      </c>
      <c r="F5" s="68" t="e">
        <f t="shared" si="0"/>
        <v>#REF!</v>
      </c>
      <c r="G5" s="68" t="e">
        <f t="shared" si="0"/>
        <v>#REF!</v>
      </c>
      <c r="H5" s="68" t="e">
        <f t="shared" si="0"/>
        <v>#REF!</v>
      </c>
      <c r="I5" s="68" t="e">
        <f t="shared" si="0"/>
        <v>#REF!</v>
      </c>
      <c r="J5" s="68" t="e">
        <f t="shared" si="0"/>
        <v>#REF!</v>
      </c>
      <c r="K5" s="68" t="e">
        <f t="shared" si="0"/>
        <v>#REF!</v>
      </c>
      <c r="L5" s="68" t="e">
        <f t="shared" si="0"/>
        <v>#REF!</v>
      </c>
      <c r="M5" s="68" t="e">
        <f t="shared" si="0"/>
        <v>#REF!</v>
      </c>
    </row>
  </sheetData>
  <phoneticPr fontId="32" type="noConversion"/>
  <pageMargins left="0.75" right="0.75" top="1" bottom="1" header="0.5" footer="0.5"/>
  <pageSetup paperSize="9" scale="61"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workbookViewId="0">
      <selection activeCell="A2" sqref="A2"/>
    </sheetView>
  </sheetViews>
  <sheetFormatPr defaultRowHeight="15"/>
  <sheetData>
    <row r="1" spans="1:2" ht="20.25">
      <c r="A1" s="137" t="s">
        <v>461</v>
      </c>
    </row>
    <row r="2" spans="1:2">
      <c r="A2" s="122" t="s">
        <v>462</v>
      </c>
      <c r="B2" t="s">
        <v>463</v>
      </c>
    </row>
    <row r="3" spans="1:2">
      <c r="A3" s="122" t="s">
        <v>464</v>
      </c>
      <c r="B3" t="s">
        <v>465</v>
      </c>
    </row>
    <row r="4" spans="1:2">
      <c r="A4" s="122" t="s">
        <v>350</v>
      </c>
      <c r="B4" t="s">
        <v>466</v>
      </c>
    </row>
    <row r="5" spans="1:2">
      <c r="A5" s="122" t="s">
        <v>467</v>
      </c>
      <c r="B5" t="s">
        <v>453</v>
      </c>
    </row>
    <row r="6" spans="1:2">
      <c r="A6" s="122" t="s">
        <v>351</v>
      </c>
      <c r="B6" t="s">
        <v>468</v>
      </c>
    </row>
    <row r="7" spans="1:2">
      <c r="A7" s="122" t="s">
        <v>469</v>
      </c>
      <c r="B7" t="s">
        <v>542</v>
      </c>
    </row>
    <row r="8" spans="1:2">
      <c r="A8" s="122" t="s">
        <v>470</v>
      </c>
      <c r="B8" t="s">
        <v>638</v>
      </c>
    </row>
    <row r="9" spans="1:2">
      <c r="A9" s="122" t="s">
        <v>471</v>
      </c>
      <c r="B9" t="s">
        <v>472</v>
      </c>
    </row>
    <row r="10" spans="1:2">
      <c r="A10" s="122" t="s">
        <v>473</v>
      </c>
      <c r="B10" t="s">
        <v>474</v>
      </c>
    </row>
    <row r="11" spans="1:2">
      <c r="A11" s="122" t="s">
        <v>475</v>
      </c>
      <c r="B11" t="s">
        <v>543</v>
      </c>
    </row>
    <row r="12" spans="1:2">
      <c r="A12" s="122" t="s">
        <v>476</v>
      </c>
      <c r="B12" t="s">
        <v>544</v>
      </c>
    </row>
    <row r="13" spans="1:2">
      <c r="A13" s="122" t="s">
        <v>477</v>
      </c>
      <c r="B13" t="s">
        <v>478</v>
      </c>
    </row>
    <row r="14" spans="1:2">
      <c r="A14" s="122" t="s">
        <v>356</v>
      </c>
      <c r="B14" t="s">
        <v>454</v>
      </c>
    </row>
    <row r="15" spans="1:2">
      <c r="A15" s="122" t="s">
        <v>357</v>
      </c>
      <c r="B15" t="s">
        <v>479</v>
      </c>
    </row>
    <row r="16" spans="1:2">
      <c r="A16" s="122" t="s">
        <v>358</v>
      </c>
      <c r="B16" t="s">
        <v>447</v>
      </c>
    </row>
    <row r="17" spans="1:9">
      <c r="A17" s="122" t="s">
        <v>480</v>
      </c>
      <c r="B17" t="s">
        <v>681</v>
      </c>
    </row>
    <row r="18" spans="1:9">
      <c r="A18" s="168" t="s">
        <v>481</v>
      </c>
      <c r="B18" s="171" t="s">
        <v>683</v>
      </c>
      <c r="C18" s="171"/>
      <c r="D18" s="171"/>
      <c r="E18" s="171"/>
      <c r="F18" s="171"/>
      <c r="G18" s="171"/>
      <c r="H18" s="171"/>
      <c r="I18" s="171"/>
    </row>
    <row r="19" spans="1:9">
      <c r="A19" s="122" t="s">
        <v>482</v>
      </c>
      <c r="B19" t="s">
        <v>483</v>
      </c>
    </row>
    <row r="20" spans="1:9">
      <c r="A20" s="122" t="s">
        <v>484</v>
      </c>
      <c r="B20" t="s">
        <v>485</v>
      </c>
    </row>
    <row r="21" spans="1:9">
      <c r="A21" s="122" t="s">
        <v>486</v>
      </c>
      <c r="B21" t="s">
        <v>545</v>
      </c>
    </row>
    <row r="22" spans="1:9">
      <c r="A22" s="122" t="s">
        <v>487</v>
      </c>
      <c r="B22" t="s">
        <v>488</v>
      </c>
    </row>
    <row r="23" spans="1:9">
      <c r="A23" s="122" t="s">
        <v>489</v>
      </c>
      <c r="B23" t="s">
        <v>490</v>
      </c>
    </row>
    <row r="24" spans="1:9">
      <c r="A24" s="122" t="s">
        <v>491</v>
      </c>
      <c r="B24" t="s">
        <v>546</v>
      </c>
    </row>
    <row r="25" spans="1:9">
      <c r="A25" s="122" t="s">
        <v>492</v>
      </c>
      <c r="B25" t="s">
        <v>547</v>
      </c>
    </row>
  </sheetData>
  <hyperlinks>
    <hyperlink ref="A2" location="'Fig 7.1-7.2'!A1" display="Figure 7.1"/>
    <hyperlink ref="A3" location="'Fig 7.1-7.2'!A1" display="Figure 7.2"/>
    <hyperlink ref="A4" location="'T7.1-7.2 '!A1" display="Table 7.1"/>
    <hyperlink ref="A5" location="'T7.1-7.2 '!A1" display="Table 7.2"/>
    <hyperlink ref="A6" location="'T7.3-7.5'!A1" display="Table 7.3"/>
    <hyperlink ref="A7" location="'T7.3-7.5'!A1" display="Table 7.4"/>
    <hyperlink ref="A8" location="'T7.3-7.5'!A1" display="Table 7.5"/>
    <hyperlink ref="A9" location="T7.6ab!A1" display="Table 7.6a"/>
    <hyperlink ref="A10" location="T7.6ab!A1" display="Table 7.6b"/>
    <hyperlink ref="A11" location="'T7.6c 2013-14 FOR PUBLICATION'!A1" display="Table 7.6c"/>
    <hyperlink ref="A12" location="t7.7!A1" display="Table 7.7"/>
    <hyperlink ref="A13" location="T7.8!A1" display="Table 7.8"/>
    <hyperlink ref="A14" location="'T7.9-7.10'!A1" display="Table 7.9"/>
    <hyperlink ref="A15" location="'T7.9-7.10'!A1" display="Table 7.10"/>
    <hyperlink ref="A17" location="'7.12'!A1" display="Table 7.12"/>
    <hyperlink ref="A19" location="'T7.14-7.17'!A1" display="Table 7.14"/>
    <hyperlink ref="A20" location="'T7.14-7.17'!A1" display="Table 7.15"/>
    <hyperlink ref="A21" location="'T7.14-7.17'!A1" display="Table 7.16"/>
    <hyperlink ref="A22" location="'T7.14-7.17'!A1" display="Table 7.17"/>
    <hyperlink ref="A23" location="'T7.18-7.20'!A1" display="Table 7.18"/>
    <hyperlink ref="A24:A25" location="'T7.18-7.20'!A1" display="Table 7.18"/>
    <hyperlink ref="A24" location="'T7.18-7.20'!A1" display="Table 7.19"/>
    <hyperlink ref="A25" location="'T7.18-7.20'!A1" display="Table 7.20"/>
    <hyperlink ref="A16" location="T7.11!A1" display="Table 7.1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U67"/>
  <sheetViews>
    <sheetView zoomScale="78" zoomScaleNormal="78" workbookViewId="0"/>
  </sheetViews>
  <sheetFormatPr defaultRowHeight="15"/>
  <cols>
    <col min="1" max="1" width="16.44140625" customWidth="1"/>
    <col min="2" max="12" width="6.109375" customWidth="1"/>
    <col min="13" max="13" width="5.6640625" customWidth="1"/>
    <col min="14" max="14" width="6.88671875" customWidth="1"/>
    <col min="15" max="15" width="5.44140625" customWidth="1"/>
    <col min="16" max="18" width="6.109375" customWidth="1"/>
  </cols>
  <sheetData>
    <row r="2" spans="1:1" s="5" customFormat="1" ht="15.75">
      <c r="A2" s="21" t="s">
        <v>352</v>
      </c>
    </row>
    <row r="14" spans="1:1">
      <c r="A14" s="1"/>
    </row>
    <row r="15" spans="1:1">
      <c r="A15" s="1"/>
    </row>
    <row r="16" spans="1:1">
      <c r="A16" s="1"/>
    </row>
    <row r="17" spans="1:1">
      <c r="A17" s="1"/>
    </row>
    <row r="18" spans="1:1">
      <c r="A18" s="200"/>
    </row>
    <row r="19" spans="1:1">
      <c r="A19" s="1"/>
    </row>
    <row r="20" spans="1:1">
      <c r="A20" s="1"/>
    </row>
    <row r="21" spans="1:1">
      <c r="A21" s="1"/>
    </row>
    <row r="22" spans="1:1">
      <c r="A22" s="1"/>
    </row>
    <row r="23" spans="1:1">
      <c r="A23" s="1"/>
    </row>
    <row r="24" spans="1:1">
      <c r="A24" s="1"/>
    </row>
    <row r="25" spans="1:1">
      <c r="A25" s="1"/>
    </row>
    <row r="26" spans="1:1">
      <c r="A26" s="1"/>
    </row>
    <row r="27" spans="1:1">
      <c r="A27" s="1"/>
    </row>
    <row r="28" spans="1:1">
      <c r="A28" s="1"/>
    </row>
    <row r="31" spans="1:1">
      <c r="A31" s="7" t="s">
        <v>348</v>
      </c>
    </row>
    <row r="32" spans="1:1">
      <c r="A32" s="3"/>
    </row>
    <row r="33" spans="1:1" s="5" customFormat="1" ht="15.75">
      <c r="A33" s="21" t="s">
        <v>353</v>
      </c>
    </row>
    <row r="54" spans="1:21" ht="6" customHeight="1"/>
    <row r="57" spans="1:21">
      <c r="A57" t="s">
        <v>354</v>
      </c>
      <c r="B57" t="s">
        <v>69</v>
      </c>
      <c r="C57" s="32" t="s">
        <v>78</v>
      </c>
      <c r="D57" s="32" t="s">
        <v>82</v>
      </c>
      <c r="E57" s="32" t="s">
        <v>140</v>
      </c>
      <c r="F57" s="32" t="s">
        <v>141</v>
      </c>
      <c r="G57" s="32" t="s">
        <v>225</v>
      </c>
      <c r="H57" s="32" t="s">
        <v>316</v>
      </c>
      <c r="I57" s="109" t="s">
        <v>340</v>
      </c>
      <c r="J57" s="109" t="s">
        <v>346</v>
      </c>
      <c r="K57" s="109" t="s">
        <v>360</v>
      </c>
      <c r="L57" s="109" t="s">
        <v>390</v>
      </c>
      <c r="M57" s="109" t="s">
        <v>413</v>
      </c>
      <c r="N57" s="109" t="s">
        <v>414</v>
      </c>
      <c r="O57" s="109" t="s">
        <v>437</v>
      </c>
      <c r="P57" s="109" t="s">
        <v>456</v>
      </c>
      <c r="Q57" s="109" t="s">
        <v>513</v>
      </c>
      <c r="R57" s="109" t="s">
        <v>541</v>
      </c>
      <c r="S57" s="109" t="s">
        <v>560</v>
      </c>
      <c r="T57" s="109" t="s">
        <v>598</v>
      </c>
      <c r="U57" s="109" t="s">
        <v>625</v>
      </c>
    </row>
    <row r="58" spans="1:21">
      <c r="A58" t="s">
        <v>126</v>
      </c>
      <c r="B58" s="35">
        <f>'T7.1-7.2 '!G45</f>
        <v>64.787857000000002</v>
      </c>
      <c r="C58" s="35">
        <f>'T7.1-7.2 '!H45</f>
        <v>53.018267000000009</v>
      </c>
      <c r="D58" s="35">
        <f>'T7.1-7.2 '!I45</f>
        <v>52.37623</v>
      </c>
      <c r="E58" s="35">
        <f>'T7.1-7.2 '!J45</f>
        <v>55.892938999999998</v>
      </c>
      <c r="F58" s="35">
        <f>'T7.1-7.2 '!K45</f>
        <v>61.256430999999999</v>
      </c>
      <c r="G58" s="35">
        <f>'T7.1-7.2 '!L45</f>
        <v>66.735898999999989</v>
      </c>
      <c r="H58" s="35">
        <f>'T7.1-7.2 '!M45</f>
        <v>69.785303999999996</v>
      </c>
      <c r="I58" s="35">
        <f>'T7.1-7.2 '!N45</f>
        <v>72.744290000000007</v>
      </c>
      <c r="J58" s="35">
        <f>'T7.1-7.2 '!O45</f>
        <v>76.256077703670073</v>
      </c>
      <c r="K58" s="35">
        <f>'T7.1-7.2 '!P45</f>
        <v>76.473890324940314</v>
      </c>
      <c r="L58" s="35">
        <f>'T7.1-7.2 '!Q45</f>
        <v>79.4462863670296</v>
      </c>
      <c r="M58" s="35">
        <f>'T7.1-7.2 '!R45</f>
        <v>83.310800000000015</v>
      </c>
      <c r="N58" s="35">
        <f>'T7.1-7.2 '!S45</f>
        <v>85.751156000000009</v>
      </c>
      <c r="O58" s="35">
        <f>'T7.1-7.2 '!T45</f>
        <v>86.677795000000003</v>
      </c>
      <c r="P58" s="35">
        <f>'T7.1-7.2 '!U45</f>
        <v>91.736174000000005</v>
      </c>
      <c r="Q58" s="35">
        <f>'T7.1-7.2 '!V45</f>
        <v>93.358760000000004</v>
      </c>
      <c r="R58" s="35">
        <f>'T7.1-7.2 '!W45</f>
        <v>94.233020999999994</v>
      </c>
      <c r="S58" s="35">
        <f>'T7.1-7.2 '!X45</f>
        <v>97.141767999999999</v>
      </c>
      <c r="T58" s="35">
        <f>'T7.1-7.2 '!Y45</f>
        <v>96.988740000000007</v>
      </c>
      <c r="U58" s="35"/>
    </row>
    <row r="59" spans="1:21">
      <c r="A59" t="s">
        <v>507</v>
      </c>
      <c r="B59" s="111">
        <f>'T7.1-7.2 '!G4</f>
        <v>60.746181999999997</v>
      </c>
      <c r="C59" s="111">
        <f>'T7.1-7.2 '!H4</f>
        <v>0</v>
      </c>
      <c r="D59" s="111">
        <f>'T7.1-7.2 '!I4</f>
        <v>57.38</v>
      </c>
      <c r="E59" s="111">
        <f>'T7.1-7.2 '!J4</f>
        <v>57.451000000000001</v>
      </c>
      <c r="F59" s="111">
        <f>'T7.1-7.2 '!K4</f>
        <v>64.022999999999996</v>
      </c>
      <c r="G59" s="111">
        <f>'T7.1-7.2 '!L4</f>
        <v>69.430000000000007</v>
      </c>
      <c r="H59" s="111">
        <f>'T7.1-7.2 '!M4</f>
        <v>71.584999999999994</v>
      </c>
      <c r="I59" s="111">
        <f>'T7.1-7.2 '!N4</f>
        <v>74.468000000000004</v>
      </c>
      <c r="J59" s="111">
        <f>'T7.1-7.2 '!O4</f>
        <v>76.429000000000002</v>
      </c>
      <c r="K59" s="111">
        <f>'T7.1-7.2 '!P4</f>
        <v>76.929000000000002</v>
      </c>
      <c r="L59" s="111">
        <f>'T7.1-7.2 '!Q4</f>
        <v>78.289948071739673</v>
      </c>
      <c r="M59" s="111">
        <f>'T7.1-7.2 '!R4</f>
        <v>81.099999999999994</v>
      </c>
      <c r="N59" s="111">
        <f>'T7.1-7.2 '!S4</f>
        <v>83.25</v>
      </c>
      <c r="O59" s="111">
        <f>'T7.1-7.2 '!T4</f>
        <v>86.34</v>
      </c>
      <c r="P59" s="111">
        <f>'T7.1-7.2 '!U4</f>
        <v>92.68</v>
      </c>
      <c r="Q59" s="111">
        <f>'T7.1-7.2 '!V4</f>
        <v>93.833063560429949</v>
      </c>
      <c r="R59" s="111">
        <f>'T7.1-7.2 '!W4</f>
        <v>94.24</v>
      </c>
      <c r="S59" s="111">
        <f>'T7.1-7.2 '!X4</f>
        <v>97.775299589999477</v>
      </c>
      <c r="T59" s="111">
        <f>'T7.1-7.2 '!Y4</f>
        <v>97.777785749999907</v>
      </c>
      <c r="U59" s="111">
        <f>'T7.1-7.2 '!Z4</f>
        <v>96.424648159999791</v>
      </c>
    </row>
    <row r="60" spans="1:21">
      <c r="A60" t="s">
        <v>28</v>
      </c>
      <c r="B60" s="35">
        <f>'T7.1-7.2 '!G59</f>
        <v>303.04916278567237</v>
      </c>
      <c r="C60" s="35">
        <f>'T7.1-7.2 '!H59</f>
        <v>312.47531535806115</v>
      </c>
      <c r="D60" s="35">
        <f>'T7.1-7.2 '!I59</f>
        <v>306.5384398238366</v>
      </c>
      <c r="E60" s="35">
        <f>'T7.1-7.2 '!J59</f>
        <v>322.64783591571984</v>
      </c>
      <c r="F60" s="35">
        <f>'T7.1-7.2 '!K59</f>
        <v>341.76599000921266</v>
      </c>
      <c r="G60" s="35">
        <f>'T7.1-7.2 '!L59</f>
        <v>342.90666666666669</v>
      </c>
      <c r="H60" s="35">
        <f>'T7.1-7.2 '!M59</f>
        <v>353.14678437152958</v>
      </c>
      <c r="I60" s="35">
        <f>'T7.1-7.2 '!N59</f>
        <v>402.06453289131008</v>
      </c>
      <c r="J60" s="35">
        <f>'T7.1-7.2 '!O59</f>
        <v>403.61788138327142</v>
      </c>
      <c r="K60" s="35">
        <f>'T7.1-7.2 '!P59</f>
        <v>443.42734012302174</v>
      </c>
      <c r="L60" s="35">
        <f>'T7.1-7.2 '!Q59</f>
        <v>459.53161295278642</v>
      </c>
      <c r="M60" s="35">
        <f>'T7.1-7.2 '!R59</f>
        <v>470.99048719455783</v>
      </c>
      <c r="N60" s="35">
        <f>'T7.1-7.2 '!S59</f>
        <v>489.37997670210143</v>
      </c>
      <c r="O60" s="35">
        <f>'T7.1-7.2 '!T59</f>
        <v>503.88825840543791</v>
      </c>
      <c r="P60" s="35">
        <f>'T7.1-7.2 '!U59</f>
        <v>529.75673943209779</v>
      </c>
      <c r="Q60" s="35">
        <f>'T7.1-7.2 '!V59</f>
        <v>549.28918328459815</v>
      </c>
      <c r="R60" s="35">
        <f>'T7.1-7.2 '!W59</f>
        <v>555.33677220828577</v>
      </c>
      <c r="S60" s="35">
        <f>'T7.1-7.2 '!X59</f>
        <v>631.04644324213234</v>
      </c>
      <c r="T60" s="35">
        <f>'T7.1-7.2 '!Y59</f>
        <v>623.65069199999994</v>
      </c>
      <c r="U60" s="35"/>
    </row>
    <row r="61" spans="1:21">
      <c r="B61" s="18"/>
      <c r="C61" s="18"/>
      <c r="D61" s="18"/>
      <c r="E61" s="18"/>
      <c r="F61" s="18"/>
    </row>
    <row r="65" spans="1:19">
      <c r="A65" t="s">
        <v>355</v>
      </c>
      <c r="B65" t="s">
        <v>671</v>
      </c>
      <c r="C65" t="s">
        <v>672</v>
      </c>
      <c r="D65" s="32"/>
      <c r="E65" s="32"/>
      <c r="F65" s="32"/>
      <c r="G65" s="32"/>
      <c r="H65" s="32"/>
      <c r="I65" s="32"/>
      <c r="J65" s="32"/>
      <c r="K65" s="32"/>
      <c r="L65" s="32"/>
      <c r="M65" s="32"/>
      <c r="N65" s="32"/>
      <c r="O65" s="32"/>
      <c r="P65" s="32"/>
      <c r="Q65" s="32"/>
      <c r="R65" s="32"/>
      <c r="S65" s="32"/>
    </row>
    <row r="66" spans="1:19">
      <c r="A66" t="s">
        <v>29</v>
      </c>
      <c r="B66" s="36">
        <f>'7.12'!P12/1000000</f>
        <v>4.4475710924999996</v>
      </c>
      <c r="C66" s="36">
        <f>'7.12'!AD12/1000000</f>
        <v>4.2810627174999993</v>
      </c>
      <c r="D66" s="36"/>
      <c r="E66" s="36"/>
      <c r="F66" s="36"/>
      <c r="G66" s="36"/>
      <c r="H66" s="36"/>
      <c r="I66" s="36"/>
      <c r="J66" s="36"/>
      <c r="K66" s="36"/>
      <c r="L66" s="36"/>
      <c r="M66" s="36"/>
      <c r="N66" s="36"/>
      <c r="O66" s="36"/>
      <c r="P66" s="36"/>
    </row>
    <row r="67" spans="1:19">
      <c r="L67" s="35"/>
    </row>
  </sheetData>
  <phoneticPr fontId="32" type="noConversion"/>
  <pageMargins left="0.74803149606299213" right="0.74803149606299213" top="0.98425196850393704" bottom="0.98425196850393704" header="0.51181102362204722" footer="0.51181102362204722"/>
  <pageSetup paperSize="9" scale="81" orientation="portrait" r:id="rId1"/>
  <headerFooter alignWithMargins="0">
    <oddHeader>&amp;R&amp;"Arial,Bold"&amp;14RAIL SERVICES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AC71"/>
  <sheetViews>
    <sheetView zoomScale="75" zoomScaleNormal="75" workbookViewId="0"/>
  </sheetViews>
  <sheetFormatPr defaultColWidth="8.88671875" defaultRowHeight="12.75"/>
  <cols>
    <col min="1" max="1" width="23.88671875" style="200" customWidth="1"/>
    <col min="2" max="5" width="7.44140625" style="200" hidden="1" customWidth="1"/>
    <col min="6" max="13" width="8" style="200" hidden="1" customWidth="1"/>
    <col min="14" max="14" width="8.33203125" style="200" hidden="1" customWidth="1"/>
    <col min="15" max="15" width="7.5546875" style="200" customWidth="1"/>
    <col min="16" max="16" width="8.6640625" style="230" customWidth="1"/>
    <col min="17" max="17" width="7.5546875" style="200" customWidth="1"/>
    <col min="18" max="18" width="7.44140625" style="200" customWidth="1"/>
    <col min="19" max="19" width="8" style="200" customWidth="1"/>
    <col min="20" max="20" width="9.5546875" style="200" customWidth="1"/>
    <col min="21" max="21" width="8.88671875" style="200"/>
    <col min="22" max="23" width="8.88671875" style="200" customWidth="1"/>
    <col min="24" max="24" width="9" style="200" customWidth="1"/>
    <col min="25" max="16384" width="8.88671875" style="200"/>
  </cols>
  <sheetData>
    <row r="1" spans="1:29" s="197" customFormat="1" ht="15.75">
      <c r="A1" s="195" t="s">
        <v>383</v>
      </c>
      <c r="B1" s="195"/>
      <c r="C1" s="195"/>
      <c r="D1" s="195"/>
      <c r="E1" s="195"/>
      <c r="F1" s="196"/>
      <c r="G1" s="196"/>
      <c r="H1" s="196"/>
    </row>
    <row r="2" spans="1:29" ht="23.25" customHeight="1">
      <c r="A2" s="198"/>
      <c r="B2" s="198"/>
      <c r="C2" s="198"/>
      <c r="D2" s="198"/>
      <c r="E2" s="198"/>
      <c r="F2" s="198"/>
      <c r="G2" s="198"/>
      <c r="H2" s="198"/>
      <c r="I2" s="199" t="s">
        <v>691</v>
      </c>
      <c r="J2" s="199" t="s">
        <v>83</v>
      </c>
      <c r="K2" s="199" t="s">
        <v>137</v>
      </c>
      <c r="L2" s="199" t="s">
        <v>226</v>
      </c>
      <c r="M2" s="199" t="s">
        <v>314</v>
      </c>
      <c r="N2" s="199" t="s">
        <v>317</v>
      </c>
      <c r="O2" s="199" t="s">
        <v>341</v>
      </c>
      <c r="P2" s="199" t="s">
        <v>359</v>
      </c>
      <c r="Q2" s="199" t="s">
        <v>385</v>
      </c>
      <c r="R2" s="199" t="s">
        <v>395</v>
      </c>
      <c r="S2" s="199" t="s">
        <v>412</v>
      </c>
      <c r="T2" s="199" t="s">
        <v>433</v>
      </c>
      <c r="U2" s="199" t="s">
        <v>455</v>
      </c>
      <c r="V2" s="199" t="s">
        <v>692</v>
      </c>
      <c r="W2" s="199" t="s">
        <v>693</v>
      </c>
      <c r="X2" s="199" t="s">
        <v>559</v>
      </c>
      <c r="Y2" s="199" t="s">
        <v>597</v>
      </c>
      <c r="Z2" s="199" t="s">
        <v>626</v>
      </c>
    </row>
    <row r="3" spans="1:29" ht="15">
      <c r="A3" s="197"/>
      <c r="B3" s="197"/>
      <c r="C3" s="197"/>
      <c r="D3" s="197"/>
      <c r="E3" s="197"/>
      <c r="F3" s="197"/>
      <c r="G3" s="201"/>
      <c r="I3" s="201"/>
      <c r="J3" s="201"/>
      <c r="K3" s="197"/>
      <c r="L3" s="201"/>
      <c r="M3" s="201"/>
      <c r="N3" s="202"/>
      <c r="O3" s="202"/>
      <c r="P3" s="202"/>
      <c r="Q3" s="202"/>
      <c r="R3" s="202"/>
      <c r="Z3" s="202" t="s">
        <v>3</v>
      </c>
    </row>
    <row r="4" spans="1:29" ht="18">
      <c r="A4" s="203" t="s">
        <v>694</v>
      </c>
      <c r="B4" s="203"/>
      <c r="C4" s="203"/>
      <c r="D4" s="203"/>
      <c r="E4" s="203"/>
      <c r="F4" s="204">
        <v>63.158000000000008</v>
      </c>
      <c r="G4" s="204">
        <v>60.746181999999997</v>
      </c>
      <c r="I4" s="205">
        <v>57.38</v>
      </c>
      <c r="J4" s="206">
        <v>57.451000000000001</v>
      </c>
      <c r="K4" s="207">
        <v>64.022999999999996</v>
      </c>
      <c r="L4" s="207">
        <v>69.430000000000007</v>
      </c>
      <c r="M4" s="207">
        <v>71.584999999999994</v>
      </c>
      <c r="N4" s="207">
        <v>74.468000000000004</v>
      </c>
      <c r="O4" s="207">
        <v>76.429000000000002</v>
      </c>
      <c r="P4" s="207">
        <v>76.929000000000002</v>
      </c>
      <c r="Q4" s="207">
        <v>78.289948071739673</v>
      </c>
      <c r="R4" s="207">
        <v>81.099999999999994</v>
      </c>
      <c r="S4" s="207">
        <v>83.25</v>
      </c>
      <c r="T4" s="207">
        <v>86.34</v>
      </c>
      <c r="U4" s="207">
        <v>92.68</v>
      </c>
      <c r="V4" s="208">
        <v>93.833063560429949</v>
      </c>
      <c r="W4" s="208">
        <v>94.24</v>
      </c>
      <c r="X4" s="206">
        <v>97.775299589999477</v>
      </c>
      <c r="Y4" s="206">
        <v>97.777785749999907</v>
      </c>
      <c r="Z4" s="206">
        <v>96.424648159999791</v>
      </c>
    </row>
    <row r="5" spans="1:29" ht="15">
      <c r="A5" s="203" t="s">
        <v>138</v>
      </c>
      <c r="B5" s="203"/>
      <c r="C5" s="203"/>
      <c r="D5" s="203"/>
      <c r="E5" s="203"/>
      <c r="F5" s="209">
        <v>1938.784658</v>
      </c>
      <c r="G5" s="209">
        <v>1968.7406189999999</v>
      </c>
      <c r="I5" s="210">
        <v>1944.022561</v>
      </c>
      <c r="J5" s="211">
        <v>2020.4560303571102</v>
      </c>
      <c r="K5" s="212">
        <v>2162.0332258965823</v>
      </c>
      <c r="L5" s="212">
        <v>2283.2005219984949</v>
      </c>
      <c r="M5" s="212">
        <v>2338.4218986083633</v>
      </c>
      <c r="N5" s="212">
        <v>2426.3449429439897</v>
      </c>
      <c r="O5" s="212">
        <v>2515.6342727302449</v>
      </c>
      <c r="P5" s="213">
        <v>2532.6</v>
      </c>
      <c r="Q5" s="213">
        <v>2641.8313626398508</v>
      </c>
      <c r="R5" s="213">
        <v>2681.6</v>
      </c>
      <c r="S5" s="213">
        <v>2712.78</v>
      </c>
      <c r="T5" s="213">
        <v>2827.51</v>
      </c>
      <c r="U5" s="213">
        <v>3020.71</v>
      </c>
      <c r="V5" s="214">
        <v>2881.9332586484334</v>
      </c>
      <c r="W5" s="214">
        <v>2841.5902586763277</v>
      </c>
      <c r="X5" s="215">
        <v>2959.0268932482318</v>
      </c>
      <c r="Y5" s="215">
        <v>2978.7780867749548</v>
      </c>
      <c r="Z5" s="215">
        <v>2908.9199251767182</v>
      </c>
    </row>
    <row r="6" spans="1:29" ht="18">
      <c r="A6" s="203" t="s">
        <v>695</v>
      </c>
      <c r="B6" s="203"/>
      <c r="C6" s="203"/>
      <c r="D6" s="203"/>
      <c r="E6" s="203"/>
      <c r="F6" s="216">
        <v>36.399278374272001</v>
      </c>
      <c r="G6" s="216">
        <v>37.755000000000003</v>
      </c>
      <c r="I6" s="216">
        <v>37.1177532658944</v>
      </c>
      <c r="J6" s="217">
        <v>37.114238458598408</v>
      </c>
      <c r="K6" s="217">
        <v>36.9</v>
      </c>
      <c r="L6" s="217">
        <v>37.64</v>
      </c>
      <c r="M6" s="217">
        <v>38.549999999999997</v>
      </c>
      <c r="N6" s="217">
        <v>38.700000000000003</v>
      </c>
      <c r="O6" s="217">
        <v>39.169540371455994</v>
      </c>
      <c r="P6" s="217">
        <v>40.704511757184001</v>
      </c>
      <c r="Q6" s="217">
        <v>41.867898488064</v>
      </c>
      <c r="R6" s="217">
        <v>43.8</v>
      </c>
      <c r="S6" s="218">
        <v>44.4</v>
      </c>
      <c r="T6" s="217">
        <v>46.1345880822008</v>
      </c>
      <c r="U6" s="217">
        <v>47.335239173401447</v>
      </c>
      <c r="V6" s="219">
        <v>46.666107734425076</v>
      </c>
      <c r="W6" s="219">
        <v>46.90700239106522</v>
      </c>
      <c r="X6" s="220">
        <v>47.362192466713459</v>
      </c>
      <c r="Y6" s="220">
        <v>47.646381695641601</v>
      </c>
      <c r="Z6" s="220">
        <v>49.041103579802375</v>
      </c>
    </row>
    <row r="7" spans="1:29" ht="15">
      <c r="A7" s="197"/>
      <c r="B7" s="197"/>
      <c r="C7" s="197"/>
      <c r="D7" s="197"/>
      <c r="E7" s="197"/>
      <c r="F7" s="216"/>
      <c r="G7" s="216"/>
      <c r="I7" s="216"/>
      <c r="J7" s="216"/>
      <c r="K7" s="221"/>
      <c r="L7" s="197"/>
      <c r="M7" s="197"/>
      <c r="N7" s="197"/>
      <c r="O7" s="221"/>
      <c r="P7" s="221"/>
      <c r="Q7" s="221"/>
      <c r="R7" s="221"/>
      <c r="S7" s="221"/>
    </row>
    <row r="8" spans="1:29" ht="15" customHeight="1">
      <c r="A8" s="222" t="s">
        <v>220</v>
      </c>
      <c r="B8" s="222"/>
      <c r="C8" s="222"/>
      <c r="D8" s="222"/>
      <c r="E8" s="222"/>
      <c r="F8" s="223">
        <v>3016</v>
      </c>
      <c r="G8" s="223">
        <v>3016</v>
      </c>
      <c r="H8" s="224"/>
      <c r="I8" s="225">
        <v>3025</v>
      </c>
      <c r="J8" s="225">
        <v>3025</v>
      </c>
      <c r="K8" s="225">
        <v>3025</v>
      </c>
      <c r="L8" s="225">
        <v>3032</v>
      </c>
      <c r="M8" s="225">
        <v>3032</v>
      </c>
      <c r="N8" s="225">
        <v>3032</v>
      </c>
      <c r="O8" s="225">
        <v>3041.6601600000004</v>
      </c>
      <c r="P8" s="225">
        <v>3043</v>
      </c>
      <c r="Q8" s="225">
        <v>3065.8003200000003</v>
      </c>
      <c r="R8" s="225">
        <v>3065.8</v>
      </c>
      <c r="S8" s="225">
        <v>3065.8</v>
      </c>
      <c r="T8" s="225">
        <v>3065.8</v>
      </c>
      <c r="U8" s="225">
        <v>3065.8</v>
      </c>
      <c r="V8" s="225">
        <v>3120.518016</v>
      </c>
      <c r="W8" s="225">
        <v>3120.518016</v>
      </c>
      <c r="X8" s="225">
        <v>3120.518016</v>
      </c>
      <c r="Y8" s="225">
        <v>3120.518016</v>
      </c>
      <c r="Z8" s="225">
        <v>3120.518016</v>
      </c>
      <c r="AC8" s="226"/>
    </row>
    <row r="9" spans="1:29" ht="15" customHeight="1">
      <c r="A9" s="227" t="s">
        <v>548</v>
      </c>
      <c r="B9" s="227"/>
      <c r="C9" s="227"/>
      <c r="D9" s="227"/>
      <c r="E9" s="227"/>
      <c r="F9" s="228"/>
      <c r="G9" s="228"/>
      <c r="H9" s="228"/>
      <c r="I9" s="228"/>
      <c r="J9" s="228"/>
      <c r="K9" s="229"/>
      <c r="L9" s="229"/>
      <c r="M9" s="229"/>
      <c r="N9" s="229"/>
      <c r="O9" s="229"/>
      <c r="P9" s="229"/>
    </row>
    <row r="10" spans="1:29" ht="15" customHeight="1">
      <c r="A10" s="230" t="s">
        <v>418</v>
      </c>
      <c r="B10" s="230"/>
      <c r="C10" s="230"/>
      <c r="D10" s="230"/>
      <c r="E10" s="230"/>
      <c r="P10" s="200"/>
    </row>
    <row r="11" spans="1:29">
      <c r="A11" s="231" t="s">
        <v>578</v>
      </c>
      <c r="B11" s="231"/>
      <c r="C11" s="231"/>
      <c r="D11" s="231"/>
      <c r="E11" s="231"/>
      <c r="P11" s="200"/>
    </row>
    <row r="12" spans="1:29">
      <c r="A12" s="231" t="s">
        <v>419</v>
      </c>
      <c r="B12" s="231"/>
      <c r="C12" s="231"/>
      <c r="D12" s="231"/>
      <c r="E12" s="231"/>
      <c r="P12" s="200"/>
    </row>
    <row r="13" spans="1:29">
      <c r="A13" s="227" t="s">
        <v>19</v>
      </c>
      <c r="B13" s="227"/>
      <c r="C13" s="227"/>
      <c r="D13" s="227"/>
      <c r="E13" s="227"/>
      <c r="F13" s="228"/>
      <c r="G13" s="228"/>
      <c r="H13" s="228"/>
      <c r="I13" s="228"/>
      <c r="J13" s="228"/>
      <c r="K13" s="229"/>
      <c r="L13" s="229"/>
      <c r="M13" s="229"/>
      <c r="N13" s="229"/>
      <c r="O13" s="229"/>
      <c r="P13" s="229"/>
    </row>
    <row r="14" spans="1:29">
      <c r="A14" s="232" t="s">
        <v>528</v>
      </c>
      <c r="B14" s="227"/>
      <c r="C14" s="227"/>
      <c r="D14" s="227"/>
      <c r="E14" s="227"/>
      <c r="F14" s="228"/>
      <c r="G14" s="228"/>
      <c r="H14" s="228"/>
      <c r="I14" s="228"/>
      <c r="J14" s="228"/>
      <c r="K14" s="229"/>
      <c r="L14" s="229"/>
      <c r="M14" s="229"/>
      <c r="N14" s="229"/>
      <c r="O14" s="229"/>
      <c r="P14" s="229"/>
    </row>
    <row r="15" spans="1:29">
      <c r="A15" s="233" t="s">
        <v>630</v>
      </c>
      <c r="B15" s="233"/>
      <c r="C15" s="233"/>
      <c r="D15" s="233"/>
      <c r="E15" s="233"/>
      <c r="F15" s="228"/>
      <c r="G15" s="228"/>
      <c r="H15" s="228"/>
      <c r="I15" s="228"/>
      <c r="J15" s="228"/>
      <c r="K15" s="229"/>
      <c r="L15" s="229"/>
      <c r="M15" s="229"/>
      <c r="N15" s="229"/>
      <c r="O15" s="229"/>
      <c r="P15" s="229"/>
    </row>
    <row r="16" spans="1:29">
      <c r="A16" s="227" t="s">
        <v>539</v>
      </c>
      <c r="B16" s="227"/>
      <c r="C16" s="227"/>
      <c r="D16" s="227"/>
      <c r="E16" s="227"/>
      <c r="F16" s="228"/>
      <c r="G16" s="228"/>
      <c r="H16" s="228"/>
      <c r="I16" s="228"/>
      <c r="J16" s="228"/>
      <c r="K16" s="229"/>
      <c r="L16" s="229"/>
      <c r="M16" s="229"/>
      <c r="N16" s="229"/>
      <c r="O16" s="229"/>
      <c r="P16" s="229"/>
    </row>
    <row r="17" spans="1:25">
      <c r="A17" s="227"/>
      <c r="B17" s="227"/>
      <c r="C17" s="227"/>
      <c r="D17" s="227"/>
      <c r="E17" s="227"/>
      <c r="F17" s="228"/>
      <c r="G17" s="228"/>
      <c r="H17" s="228"/>
      <c r="I17" s="228"/>
      <c r="J17" s="228"/>
      <c r="K17" s="229"/>
      <c r="L17" s="229"/>
      <c r="M17" s="229"/>
      <c r="N17" s="229"/>
      <c r="O17" s="229"/>
      <c r="P17" s="229"/>
    </row>
    <row r="18" spans="1:25">
      <c r="A18" s="227"/>
      <c r="B18" s="227"/>
      <c r="C18" s="227"/>
      <c r="D18" s="227"/>
      <c r="E18" s="227"/>
      <c r="F18" s="228"/>
      <c r="G18" s="228"/>
      <c r="H18" s="228"/>
      <c r="I18" s="228"/>
      <c r="J18" s="228"/>
      <c r="K18" s="229"/>
      <c r="L18" s="229"/>
      <c r="M18" s="229"/>
      <c r="N18" s="229"/>
      <c r="O18" s="229"/>
      <c r="P18" s="229"/>
    </row>
    <row r="19" spans="1:25">
      <c r="A19" s="227"/>
      <c r="B19" s="227"/>
      <c r="C19" s="227"/>
      <c r="D19" s="227"/>
      <c r="E19" s="227"/>
      <c r="F19" s="228"/>
      <c r="G19" s="228"/>
      <c r="H19" s="228"/>
      <c r="I19" s="228"/>
      <c r="J19" s="228"/>
      <c r="K19" s="229"/>
      <c r="L19" s="229"/>
      <c r="M19" s="229"/>
      <c r="N19" s="229"/>
      <c r="O19" s="229"/>
      <c r="P19" s="229"/>
    </row>
    <row r="20" spans="1:25">
      <c r="A20" s="227"/>
      <c r="B20" s="227"/>
      <c r="C20" s="227"/>
      <c r="D20" s="227"/>
      <c r="E20" s="227"/>
      <c r="F20" s="228"/>
      <c r="G20" s="228"/>
      <c r="H20" s="228"/>
      <c r="I20" s="228"/>
      <c r="J20" s="228"/>
      <c r="K20" s="229"/>
      <c r="L20" s="229"/>
      <c r="M20" s="229"/>
      <c r="N20" s="229"/>
      <c r="O20" s="229"/>
      <c r="P20" s="229"/>
    </row>
    <row r="21" spans="1:25" ht="15.75">
      <c r="A21" s="234" t="s">
        <v>509</v>
      </c>
      <c r="B21" s="234"/>
      <c r="C21" s="234"/>
      <c r="D21" s="234"/>
      <c r="E21" s="234"/>
      <c r="F21" s="235"/>
      <c r="G21" s="236"/>
      <c r="H21" s="236"/>
      <c r="I21" s="236"/>
      <c r="J21" s="236"/>
      <c r="K21" s="236"/>
      <c r="L21" s="203"/>
      <c r="M21" s="203"/>
      <c r="N21" s="203"/>
      <c r="O21" s="203"/>
      <c r="P21" s="237"/>
      <c r="Q21" s="197"/>
    </row>
    <row r="22" spans="1:25" ht="20.25" customHeight="1">
      <c r="A22" s="238" t="s">
        <v>1</v>
      </c>
      <c r="B22" s="199" t="s">
        <v>391</v>
      </c>
      <c r="C22" s="199" t="s">
        <v>392</v>
      </c>
      <c r="D22" s="199" t="s">
        <v>393</v>
      </c>
      <c r="E22" s="199" t="s">
        <v>394</v>
      </c>
      <c r="F22" s="199" t="s">
        <v>27</v>
      </c>
      <c r="G22" s="199" t="s">
        <v>60</v>
      </c>
      <c r="H22" s="199" t="s">
        <v>696</v>
      </c>
      <c r="I22" s="199" t="s">
        <v>697</v>
      </c>
      <c r="J22" s="199" t="s">
        <v>132</v>
      </c>
      <c r="K22" s="199" t="s">
        <v>224</v>
      </c>
      <c r="L22" s="199" t="s">
        <v>226</v>
      </c>
      <c r="M22" s="199" t="s">
        <v>314</v>
      </c>
      <c r="N22" s="199" t="s">
        <v>317</v>
      </c>
      <c r="O22" s="239" t="s">
        <v>341</v>
      </c>
      <c r="P22" s="199" t="s">
        <v>359</v>
      </c>
      <c r="Q22" s="199" t="s">
        <v>385</v>
      </c>
      <c r="R22" s="199" t="s">
        <v>395</v>
      </c>
      <c r="S22" s="199" t="s">
        <v>412</v>
      </c>
      <c r="T22" s="199" t="s">
        <v>433</v>
      </c>
      <c r="U22" s="199" t="s">
        <v>455</v>
      </c>
      <c r="V22" s="199" t="s">
        <v>510</v>
      </c>
      <c r="W22" s="199" t="s">
        <v>540</v>
      </c>
      <c r="X22" s="199" t="s">
        <v>559</v>
      </c>
      <c r="Y22" s="199" t="s">
        <v>599</v>
      </c>
    </row>
    <row r="23" spans="1:25" ht="15" customHeight="1">
      <c r="A23" s="240"/>
      <c r="B23" s="240"/>
      <c r="C23" s="240"/>
      <c r="D23" s="240"/>
      <c r="E23" s="240"/>
      <c r="F23" s="241"/>
      <c r="G23" s="241"/>
      <c r="H23" s="241"/>
      <c r="I23" s="241"/>
      <c r="J23" s="227"/>
      <c r="P23" s="200"/>
    </row>
    <row r="24" spans="1:25" ht="15" customHeight="1">
      <c r="A24" s="242" t="s">
        <v>71</v>
      </c>
      <c r="B24" s="242"/>
      <c r="C24" s="242"/>
      <c r="D24" s="242"/>
      <c r="E24" s="242"/>
      <c r="F24" s="202"/>
      <c r="G24" s="241"/>
      <c r="H24" s="241"/>
      <c r="I24" s="202"/>
      <c r="K24" s="230"/>
      <c r="L24" s="230"/>
      <c r="M24" s="243"/>
      <c r="N24" s="243"/>
      <c r="O24" s="243"/>
      <c r="P24" s="243"/>
      <c r="Q24" s="243"/>
      <c r="Y24" s="243" t="s">
        <v>3</v>
      </c>
    </row>
    <row r="25" spans="1:25" ht="15.75">
      <c r="A25" s="244"/>
      <c r="B25" s="244"/>
      <c r="C25" s="244"/>
      <c r="D25" s="244"/>
      <c r="E25" s="244"/>
      <c r="F25" s="202"/>
      <c r="G25" s="202"/>
      <c r="H25" s="241"/>
      <c r="I25" s="241"/>
      <c r="J25" s="227"/>
      <c r="P25" s="200"/>
    </row>
    <row r="26" spans="1:25" ht="18.75">
      <c r="A26" s="244" t="s">
        <v>698</v>
      </c>
      <c r="B26" s="244"/>
      <c r="C26" s="244"/>
      <c r="D26" s="244"/>
      <c r="E26" s="244"/>
      <c r="F26" s="202"/>
      <c r="G26" s="202"/>
      <c r="H26" s="241"/>
      <c r="I26" s="241"/>
      <c r="J26" s="227"/>
      <c r="P26" s="200"/>
    </row>
    <row r="27" spans="1:25" ht="15.75">
      <c r="A27" s="244"/>
      <c r="B27" s="244"/>
      <c r="C27" s="244"/>
      <c r="D27" s="244"/>
      <c r="E27" s="244"/>
      <c r="F27" s="202"/>
      <c r="G27" s="202"/>
      <c r="H27" s="241"/>
      <c r="I27" s="241"/>
      <c r="J27" s="227"/>
      <c r="P27" s="200"/>
    </row>
    <row r="28" spans="1:25" ht="15">
      <c r="A28" s="203" t="s">
        <v>72</v>
      </c>
      <c r="B28" s="245">
        <v>17.560865</v>
      </c>
      <c r="C28" s="245">
        <v>17.309925</v>
      </c>
      <c r="D28" s="245">
        <v>18.075717999999998</v>
      </c>
      <c r="E28" s="245">
        <v>18.007822000000001</v>
      </c>
      <c r="F28" s="245">
        <v>18.100221000000001</v>
      </c>
      <c r="G28" s="245">
        <v>18.318481999999999</v>
      </c>
      <c r="H28" s="246">
        <v>17.844393</v>
      </c>
      <c r="I28" s="247">
        <v>17.191216000000001</v>
      </c>
      <c r="J28" s="248">
        <v>18.384795</v>
      </c>
      <c r="K28" s="248">
        <v>19.694977000000002</v>
      </c>
      <c r="L28" s="248">
        <v>21.1</v>
      </c>
      <c r="M28" s="248">
        <v>22.289988999999998</v>
      </c>
      <c r="N28" s="248">
        <v>23.821954999999999</v>
      </c>
      <c r="O28" s="249">
        <v>24.065907299999932</v>
      </c>
      <c r="P28" s="248">
        <v>23.992520260000187</v>
      </c>
      <c r="Q28" s="248">
        <v>24.697248600000002</v>
      </c>
      <c r="R28" s="248">
        <v>25.49006</v>
      </c>
      <c r="S28" s="248">
        <v>22.498922</v>
      </c>
      <c r="T28" s="248">
        <v>23.211075000000001</v>
      </c>
      <c r="U28" s="248">
        <v>23.535688</v>
      </c>
      <c r="V28" s="248">
        <v>23.119942999999999</v>
      </c>
      <c r="W28" s="248">
        <v>22.504138999999999</v>
      </c>
      <c r="X28" s="248">
        <v>23.322054000000001</v>
      </c>
      <c r="Y28" s="248">
        <v>23.543797999999999</v>
      </c>
    </row>
    <row r="29" spans="1:25" ht="15" customHeight="1">
      <c r="A29" s="203" t="s">
        <v>73</v>
      </c>
      <c r="B29" s="245">
        <v>13.007876</v>
      </c>
      <c r="C29" s="245">
        <v>13.850846000000001</v>
      </c>
      <c r="D29" s="245">
        <v>14.951788000000001</v>
      </c>
      <c r="E29" s="245">
        <v>15.803557</v>
      </c>
      <c r="F29" s="245">
        <v>17.100960000000001</v>
      </c>
      <c r="G29" s="245">
        <v>16.857120999999999</v>
      </c>
      <c r="H29" s="246">
        <v>16.536044</v>
      </c>
      <c r="I29" s="247">
        <v>17.174734999999998</v>
      </c>
      <c r="J29" s="248">
        <v>18.02112164</v>
      </c>
      <c r="K29" s="248">
        <v>20.624369429999998</v>
      </c>
      <c r="L29" s="248">
        <v>22.4</v>
      </c>
      <c r="M29" s="248">
        <v>22.683420000000002</v>
      </c>
      <c r="N29" s="248">
        <v>23.483301999999998</v>
      </c>
      <c r="O29" s="249">
        <v>24.707523449940133</v>
      </c>
      <c r="P29" s="248">
        <v>25.845594260060125</v>
      </c>
      <c r="Q29" s="248">
        <v>26.839380710079606</v>
      </c>
      <c r="R29" s="248">
        <v>28.764580000000002</v>
      </c>
      <c r="S29" s="248">
        <v>33.162754</v>
      </c>
      <c r="T29" s="248">
        <v>34.467362999999999</v>
      </c>
      <c r="U29" s="248">
        <v>38.200758</v>
      </c>
      <c r="V29" s="248">
        <v>40.062806000000002</v>
      </c>
      <c r="W29" s="248">
        <v>41.375463000000003</v>
      </c>
      <c r="X29" s="248">
        <v>43.246026000000001</v>
      </c>
      <c r="Y29" s="248">
        <v>43.499839999999999</v>
      </c>
    </row>
    <row r="30" spans="1:25" ht="15" customHeight="1">
      <c r="A30" s="203" t="s">
        <v>74</v>
      </c>
      <c r="B30" s="245">
        <v>23.807645999999998</v>
      </c>
      <c r="C30" s="245">
        <v>24.055171000000001</v>
      </c>
      <c r="D30" s="245">
        <v>25.327566999999998</v>
      </c>
      <c r="E30" s="245">
        <v>26.053470999999998</v>
      </c>
      <c r="F30" s="245">
        <v>26.935943000000002</v>
      </c>
      <c r="G30" s="245">
        <v>27.120913000000002</v>
      </c>
      <c r="H30" s="246">
        <v>15.991378000000005</v>
      </c>
      <c r="I30" s="247">
        <v>15.571824000000007</v>
      </c>
      <c r="J30" s="248">
        <v>16.973736359999997</v>
      </c>
      <c r="K30" s="248">
        <v>18.483028570000002</v>
      </c>
      <c r="L30" s="248">
        <v>20.614599999999996</v>
      </c>
      <c r="M30" s="248">
        <v>22.024615999999995</v>
      </c>
      <c r="N30" s="248">
        <v>22.522930000000002</v>
      </c>
      <c r="O30" s="249">
        <v>24.418132310000001</v>
      </c>
      <c r="P30" s="248">
        <v>23.31518471</v>
      </c>
      <c r="Q30" s="248">
        <v>24.243001169999999</v>
      </c>
      <c r="R30" s="248">
        <v>25.260767999999999</v>
      </c>
      <c r="S30" s="248">
        <v>26.200862999999998</v>
      </c>
      <c r="T30" s="248">
        <v>25.011026999999999</v>
      </c>
      <c r="U30" s="248">
        <v>25.666063999999999</v>
      </c>
      <c r="V30" s="248">
        <v>25.972795999999999</v>
      </c>
      <c r="W30" s="248">
        <v>25.828921000000001</v>
      </c>
      <c r="X30" s="248">
        <v>25.764529</v>
      </c>
      <c r="Y30" s="248">
        <v>24.984300000000001</v>
      </c>
    </row>
    <row r="31" spans="1:25" ht="15" customHeight="1">
      <c r="A31" s="203" t="s">
        <v>0</v>
      </c>
      <c r="B31" s="250">
        <f t="shared" ref="B31:G31" si="0">SUM(B28:B30)</f>
        <v>54.376386999999994</v>
      </c>
      <c r="C31" s="250">
        <f t="shared" si="0"/>
        <v>55.215941999999998</v>
      </c>
      <c r="D31" s="250">
        <f t="shared" si="0"/>
        <v>58.355073000000004</v>
      </c>
      <c r="E31" s="250">
        <f t="shared" si="0"/>
        <v>59.864850000000004</v>
      </c>
      <c r="F31" s="250">
        <f t="shared" si="0"/>
        <v>62.137124000000007</v>
      </c>
      <c r="G31" s="250">
        <f t="shared" si="0"/>
        <v>62.296515999999997</v>
      </c>
      <c r="H31" s="251">
        <v>50.371815000000005</v>
      </c>
      <c r="I31" s="252">
        <v>49.937775000000002</v>
      </c>
      <c r="J31" s="253">
        <v>53.379652999999998</v>
      </c>
      <c r="K31" s="250">
        <v>58.802374999999998</v>
      </c>
      <c r="L31" s="250">
        <v>64.114599999999996</v>
      </c>
      <c r="M31" s="250">
        <v>66.998024999999998</v>
      </c>
      <c r="N31" s="250">
        <v>69.828187</v>
      </c>
      <c r="O31" s="254">
        <v>73.191563059940066</v>
      </c>
      <c r="P31" s="250">
        <v>73.153299230060313</v>
      </c>
      <c r="Q31" s="250">
        <v>75.779630480079604</v>
      </c>
      <c r="R31" s="250">
        <v>79.515408000000008</v>
      </c>
      <c r="S31" s="250">
        <v>81.879692000000006</v>
      </c>
      <c r="T31" s="250">
        <v>82.689464999999998</v>
      </c>
      <c r="U31" s="250">
        <v>87.402510000000007</v>
      </c>
      <c r="V31" s="250">
        <v>89.155545000000004</v>
      </c>
      <c r="W31" s="250">
        <v>89.708523</v>
      </c>
      <c r="X31" s="250">
        <v>92.332609000000005</v>
      </c>
      <c r="Y31" s="250">
        <v>92.027938000000006</v>
      </c>
    </row>
    <row r="32" spans="1:25" ht="15">
      <c r="A32" s="203"/>
      <c r="B32" s="241"/>
      <c r="C32" s="255"/>
      <c r="D32" s="202"/>
      <c r="E32" s="202"/>
      <c r="F32" s="202"/>
      <c r="G32" s="202"/>
      <c r="H32" s="241"/>
      <c r="I32" s="241"/>
      <c r="J32" s="227"/>
      <c r="L32" s="203"/>
      <c r="M32" s="203"/>
      <c r="N32" s="237"/>
      <c r="O32" s="237"/>
      <c r="P32" s="237"/>
      <c r="Q32" s="230"/>
    </row>
    <row r="33" spans="1:25" ht="18" customHeight="1">
      <c r="A33" s="244" t="s">
        <v>699</v>
      </c>
      <c r="B33" s="241"/>
      <c r="C33" s="255"/>
      <c r="D33" s="202"/>
      <c r="E33" s="202"/>
      <c r="F33" s="202"/>
      <c r="G33" s="202"/>
      <c r="H33" s="241"/>
      <c r="I33" s="241"/>
      <c r="J33" s="227"/>
      <c r="L33" s="203"/>
      <c r="M33" s="203"/>
      <c r="N33" s="237"/>
      <c r="O33" s="237"/>
      <c r="P33" s="237"/>
      <c r="Q33" s="230"/>
    </row>
    <row r="34" spans="1:25" ht="15.75">
      <c r="A34" s="244"/>
      <c r="B34" s="241"/>
      <c r="C34" s="255"/>
      <c r="D34" s="202"/>
      <c r="E34" s="202"/>
      <c r="F34" s="202"/>
      <c r="G34" s="202"/>
      <c r="H34" s="241"/>
      <c r="I34" s="241"/>
      <c r="J34" s="227"/>
      <c r="L34" s="203"/>
      <c r="M34" s="203"/>
      <c r="N34" s="237"/>
      <c r="O34" s="237"/>
      <c r="P34" s="237"/>
      <c r="Q34" s="230"/>
    </row>
    <row r="35" spans="1:25" ht="15">
      <c r="A35" s="203" t="s">
        <v>72</v>
      </c>
      <c r="B35" s="245">
        <v>0.207403</v>
      </c>
      <c r="C35" s="245">
        <v>0.21876799999999999</v>
      </c>
      <c r="D35" s="245">
        <v>0.244366</v>
      </c>
      <c r="E35" s="245">
        <v>0.27280500000000002</v>
      </c>
      <c r="F35" s="245">
        <v>0.28512900000000002</v>
      </c>
      <c r="G35" s="245">
        <v>0.25798900000000002</v>
      </c>
      <c r="H35" s="246">
        <v>0.28135399999999999</v>
      </c>
      <c r="I35" s="247">
        <v>0.24041699999999999</v>
      </c>
      <c r="J35" s="248">
        <v>0.27383600000000002</v>
      </c>
      <c r="K35" s="245">
        <v>0.31666</v>
      </c>
      <c r="L35" s="245">
        <v>0.34981400000000001</v>
      </c>
      <c r="M35" s="245">
        <v>0.33250299999999999</v>
      </c>
      <c r="N35" s="245">
        <v>0.327235</v>
      </c>
      <c r="O35" s="249">
        <v>0.19585282188000028</v>
      </c>
      <c r="P35" s="245">
        <v>0.17074428949999756</v>
      </c>
      <c r="Q35" s="245">
        <v>0.15441426896999777</v>
      </c>
      <c r="R35" s="248">
        <v>0.188108</v>
      </c>
      <c r="S35" s="248">
        <v>0.148478</v>
      </c>
      <c r="T35" s="248">
        <v>0.218032</v>
      </c>
      <c r="U35" s="248">
        <v>0.24698000000000001</v>
      </c>
      <c r="V35" s="248">
        <v>0.17969299999999999</v>
      </c>
      <c r="W35" s="248">
        <v>0.16340399999999999</v>
      </c>
      <c r="X35" s="248">
        <v>6.0306999999999999E-2</v>
      </c>
      <c r="Y35" s="248">
        <v>6.9166000000000005E-2</v>
      </c>
    </row>
    <row r="36" spans="1:25" ht="15" customHeight="1">
      <c r="A36" s="203" t="s">
        <v>73</v>
      </c>
      <c r="B36" s="245">
        <v>2.0710510000000002</v>
      </c>
      <c r="C36" s="245">
        <v>2.048073</v>
      </c>
      <c r="D36" s="245">
        <v>2.1404619999999999</v>
      </c>
      <c r="E36" s="245">
        <v>2.313434</v>
      </c>
      <c r="F36" s="245">
        <v>2.447457</v>
      </c>
      <c r="G36" s="245">
        <v>2.2209840000000001</v>
      </c>
      <c r="H36" s="246">
        <v>2.349418</v>
      </c>
      <c r="I36" s="247">
        <v>2.182026</v>
      </c>
      <c r="J36" s="248">
        <v>2.2236180000000001</v>
      </c>
      <c r="K36" s="245">
        <v>2.1219709999999998</v>
      </c>
      <c r="L36" s="245">
        <v>2.251179</v>
      </c>
      <c r="M36" s="245">
        <v>2.4342079999999999</v>
      </c>
      <c r="N36" s="245">
        <v>2.5682049999999998</v>
      </c>
      <c r="O36" s="249">
        <v>2.8452943218500035</v>
      </c>
      <c r="P36" s="245">
        <v>3.1299213053800035</v>
      </c>
      <c r="Q36" s="245">
        <v>3.4883186179900019</v>
      </c>
      <c r="R36" s="248">
        <v>3.5849570000000002</v>
      </c>
      <c r="S36" s="248">
        <v>3.7012860000000001</v>
      </c>
      <c r="T36" s="248">
        <v>3.7500469999999999</v>
      </c>
      <c r="U36" s="248">
        <v>4.0685359999999999</v>
      </c>
      <c r="V36" s="248">
        <v>4.0070839999999999</v>
      </c>
      <c r="W36" s="248">
        <v>4.3475039999999998</v>
      </c>
      <c r="X36" s="248">
        <v>4.735436</v>
      </c>
      <c r="Y36" s="248">
        <v>4.8768079999999996</v>
      </c>
    </row>
    <row r="37" spans="1:25" ht="15" customHeight="1">
      <c r="A37" s="203" t="s">
        <v>74</v>
      </c>
      <c r="B37" s="245">
        <v>5.9020000000000001E-3</v>
      </c>
      <c r="C37" s="245">
        <v>3.5569999999999998E-3</v>
      </c>
      <c r="D37" s="245">
        <v>-3.4134999999999999E-2</v>
      </c>
      <c r="E37" s="245">
        <v>7.7530000000000003E-3</v>
      </c>
      <c r="F37" s="245">
        <v>1.4551E-2</v>
      </c>
      <c r="G37" s="245">
        <v>1.2368000000000001E-2</v>
      </c>
      <c r="H37" s="246">
        <v>1.5679999999999999E-2</v>
      </c>
      <c r="I37" s="247">
        <v>1.6011999999999998E-2</v>
      </c>
      <c r="J37" s="248">
        <v>1.5831999999999999E-2</v>
      </c>
      <c r="K37" s="245">
        <v>1.5424999999999999E-2</v>
      </c>
      <c r="L37" s="245">
        <v>2.0306000000000001E-2</v>
      </c>
      <c r="M37" s="245">
        <v>2.0567999999999999E-2</v>
      </c>
      <c r="N37" s="245">
        <v>2.0663000000000001E-2</v>
      </c>
      <c r="O37" s="249">
        <v>2.336749999999992E-2</v>
      </c>
      <c r="P37" s="245">
        <v>1.9925500000000276E-2</v>
      </c>
      <c r="Q37" s="245">
        <v>2.3922999990001321E-2</v>
      </c>
      <c r="R37" s="248">
        <v>2.2327E-2</v>
      </c>
      <c r="S37" s="248">
        <v>2.1700000000000001E-2</v>
      </c>
      <c r="T37" s="248">
        <v>2.0251000000000002E-2</v>
      </c>
      <c r="U37" s="248">
        <v>1.8148000000000001E-2</v>
      </c>
      <c r="V37" s="248">
        <v>1.6438000000000001E-2</v>
      </c>
      <c r="W37" s="248">
        <v>1.359E-2</v>
      </c>
      <c r="X37" s="248">
        <v>1.3416000000000001E-2</v>
      </c>
      <c r="Y37" s="248">
        <v>1.4827999999999999E-2</v>
      </c>
    </row>
    <row r="38" spans="1:25" ht="15.75">
      <c r="A38" s="203" t="s">
        <v>0</v>
      </c>
      <c r="B38" s="250">
        <f>SUM(B35:B37)</f>
        <v>2.2843559999999998</v>
      </c>
      <c r="C38" s="250">
        <f>SUM(C35:C37)</f>
        <v>2.2703979999999997</v>
      </c>
      <c r="D38" s="250">
        <f>SUM(D35:D37)</f>
        <v>2.3506929999999997</v>
      </c>
      <c r="E38" s="250">
        <f>SUM(E35:E37)</f>
        <v>2.5939920000000001</v>
      </c>
      <c r="F38" s="250">
        <f t="shared" ref="F38:Y38" si="1">SUM(F35:F37)</f>
        <v>2.7471369999999999</v>
      </c>
      <c r="G38" s="250">
        <f t="shared" si="1"/>
        <v>2.4913409999999998</v>
      </c>
      <c r="H38" s="251">
        <f t="shared" si="1"/>
        <v>2.646452</v>
      </c>
      <c r="I38" s="252">
        <f t="shared" si="1"/>
        <v>2.4384549999999998</v>
      </c>
      <c r="J38" s="253">
        <f t="shared" si="1"/>
        <v>2.5132860000000004</v>
      </c>
      <c r="K38" s="250">
        <f t="shared" si="1"/>
        <v>2.454056</v>
      </c>
      <c r="L38" s="250">
        <f t="shared" si="1"/>
        <v>2.621299</v>
      </c>
      <c r="M38" s="250">
        <f t="shared" si="1"/>
        <v>2.7872789999999998</v>
      </c>
      <c r="N38" s="250">
        <f t="shared" si="1"/>
        <v>2.9161029999999997</v>
      </c>
      <c r="O38" s="254">
        <f t="shared" si="1"/>
        <v>3.0645146437300039</v>
      </c>
      <c r="P38" s="250">
        <f t="shared" si="1"/>
        <v>3.3205910948800015</v>
      </c>
      <c r="Q38" s="250">
        <f t="shared" si="1"/>
        <v>3.666655886950001</v>
      </c>
      <c r="R38" s="250">
        <f t="shared" si="1"/>
        <v>3.7953920000000005</v>
      </c>
      <c r="S38" s="250">
        <f t="shared" si="1"/>
        <v>3.871464</v>
      </c>
      <c r="T38" s="250">
        <f t="shared" si="1"/>
        <v>3.9883299999999999</v>
      </c>
      <c r="U38" s="250">
        <f t="shared" si="1"/>
        <v>4.3336639999999997</v>
      </c>
      <c r="V38" s="250">
        <f t="shared" si="1"/>
        <v>4.2032150000000001</v>
      </c>
      <c r="W38" s="250">
        <f t="shared" si="1"/>
        <v>4.5244979999999995</v>
      </c>
      <c r="X38" s="250">
        <f t="shared" si="1"/>
        <v>4.8091590000000002</v>
      </c>
      <c r="Y38" s="250">
        <f t="shared" si="1"/>
        <v>4.9608019999999993</v>
      </c>
    </row>
    <row r="39" spans="1:25" ht="15" customHeight="1">
      <c r="A39" s="203"/>
      <c r="B39" s="241"/>
      <c r="C39" s="255"/>
      <c r="D39" s="202"/>
      <c r="E39" s="202"/>
      <c r="F39" s="202"/>
      <c r="G39" s="202"/>
      <c r="H39" s="241"/>
      <c r="I39" s="241"/>
      <c r="J39" s="227"/>
      <c r="L39" s="203"/>
      <c r="M39" s="203"/>
      <c r="N39" s="237"/>
      <c r="O39" s="237"/>
      <c r="P39" s="237"/>
      <c r="Q39" s="230"/>
    </row>
    <row r="40" spans="1:25" ht="18.75">
      <c r="A40" s="244" t="s">
        <v>700</v>
      </c>
      <c r="B40" s="241"/>
      <c r="C40" s="255"/>
      <c r="D40" s="202"/>
      <c r="E40" s="202"/>
      <c r="F40" s="202"/>
      <c r="G40" s="202"/>
      <c r="H40" s="241"/>
      <c r="I40" s="241"/>
      <c r="J40" s="227"/>
      <c r="L40" s="203"/>
      <c r="M40" s="203"/>
      <c r="N40" s="237"/>
      <c r="O40" s="237"/>
      <c r="P40" s="237"/>
      <c r="Q40" s="230"/>
    </row>
    <row r="41" spans="1:25" ht="18" customHeight="1">
      <c r="A41" s="244"/>
      <c r="B41" s="241"/>
      <c r="C41" s="255"/>
      <c r="D41" s="202"/>
      <c r="E41" s="202"/>
      <c r="F41" s="202"/>
      <c r="G41" s="202"/>
      <c r="H41" s="241"/>
      <c r="I41" s="241"/>
      <c r="J41" s="227"/>
      <c r="L41" s="203"/>
      <c r="M41" s="203"/>
      <c r="N41" s="237"/>
      <c r="O41" s="237"/>
      <c r="P41" s="237"/>
      <c r="Q41" s="230"/>
    </row>
    <row r="42" spans="1:25" ht="15">
      <c r="A42" s="203" t="s">
        <v>72</v>
      </c>
      <c r="B42" s="245">
        <f t="shared" ref="B42:E45" si="2">B28+B35</f>
        <v>17.768267999999999</v>
      </c>
      <c r="C42" s="245">
        <f t="shared" si="2"/>
        <v>17.528693000000001</v>
      </c>
      <c r="D42" s="245">
        <f t="shared" si="2"/>
        <v>18.320083999999998</v>
      </c>
      <c r="E42" s="245">
        <f t="shared" si="2"/>
        <v>18.280627000000003</v>
      </c>
      <c r="F42" s="245">
        <f t="shared" ref="F42:O42" si="3">F28+F35</f>
        <v>18.385350000000003</v>
      </c>
      <c r="G42" s="245">
        <f t="shared" si="3"/>
        <v>18.576470999999998</v>
      </c>
      <c r="H42" s="246">
        <f t="shared" si="3"/>
        <v>18.125747</v>
      </c>
      <c r="I42" s="247">
        <f t="shared" si="3"/>
        <v>17.431633000000001</v>
      </c>
      <c r="J42" s="248">
        <f t="shared" si="3"/>
        <v>18.658631</v>
      </c>
      <c r="K42" s="245">
        <f t="shared" si="3"/>
        <v>20.011637</v>
      </c>
      <c r="L42" s="245">
        <f t="shared" si="3"/>
        <v>21.449814</v>
      </c>
      <c r="M42" s="245">
        <f t="shared" si="3"/>
        <v>22.622491999999998</v>
      </c>
      <c r="N42" s="245">
        <f t="shared" si="3"/>
        <v>24.149190000000001</v>
      </c>
      <c r="O42" s="249">
        <f t="shared" si="3"/>
        <v>24.261760121879931</v>
      </c>
      <c r="P42" s="245">
        <f t="shared" ref="P42:Q45" si="4">P28+P35</f>
        <v>24.163264549500184</v>
      </c>
      <c r="Q42" s="245">
        <f t="shared" si="4"/>
        <v>24.851662868969999</v>
      </c>
      <c r="R42" s="245">
        <f t="shared" ref="R42:S45" si="5">R28+R35</f>
        <v>25.678167999999999</v>
      </c>
      <c r="S42" s="245">
        <f t="shared" si="5"/>
        <v>22.647400000000001</v>
      </c>
      <c r="T42" s="245">
        <f t="shared" ref="T42:U45" si="6">T28+T35</f>
        <v>23.429107000000002</v>
      </c>
      <c r="U42" s="245">
        <f t="shared" si="6"/>
        <v>23.782668000000001</v>
      </c>
      <c r="V42" s="245">
        <f t="shared" ref="V42:W45" si="7">V28+V35</f>
        <v>23.299636</v>
      </c>
      <c r="W42" s="245">
        <f t="shared" si="7"/>
        <v>22.667542999999998</v>
      </c>
      <c r="X42" s="245">
        <f t="shared" ref="X42:Y45" si="8">X28+X35</f>
        <v>23.382361000000003</v>
      </c>
      <c r="Y42" s="245">
        <f t="shared" si="8"/>
        <v>23.612963999999998</v>
      </c>
    </row>
    <row r="43" spans="1:25" ht="15">
      <c r="A43" s="203" t="s">
        <v>73</v>
      </c>
      <c r="B43" s="245">
        <f t="shared" si="2"/>
        <v>15.078927</v>
      </c>
      <c r="C43" s="245">
        <f t="shared" si="2"/>
        <v>15.898919000000001</v>
      </c>
      <c r="D43" s="245">
        <f t="shared" si="2"/>
        <v>17.09225</v>
      </c>
      <c r="E43" s="245">
        <f t="shared" si="2"/>
        <v>18.116990999999999</v>
      </c>
      <c r="F43" s="245">
        <f t="shared" ref="F43:O43" si="9">F29+F36</f>
        <v>19.548417000000001</v>
      </c>
      <c r="G43" s="245">
        <f t="shared" si="9"/>
        <v>19.078105000000001</v>
      </c>
      <c r="H43" s="246">
        <f t="shared" si="9"/>
        <v>18.885462</v>
      </c>
      <c r="I43" s="247">
        <f t="shared" si="9"/>
        <v>19.356760999999999</v>
      </c>
      <c r="J43" s="248">
        <f t="shared" si="9"/>
        <v>20.244739639999999</v>
      </c>
      <c r="K43" s="245">
        <f t="shared" si="9"/>
        <v>22.746340429999997</v>
      </c>
      <c r="L43" s="245">
        <f t="shared" si="9"/>
        <v>24.651178999999999</v>
      </c>
      <c r="M43" s="245">
        <f t="shared" si="9"/>
        <v>25.117628000000003</v>
      </c>
      <c r="N43" s="245">
        <f t="shared" si="9"/>
        <v>26.051506999999997</v>
      </c>
      <c r="O43" s="249">
        <f t="shared" si="9"/>
        <v>27.552817771790139</v>
      </c>
      <c r="P43" s="245">
        <f t="shared" si="4"/>
        <v>28.975515565440126</v>
      </c>
      <c r="Q43" s="245">
        <f t="shared" si="4"/>
        <v>30.327699328069606</v>
      </c>
      <c r="R43" s="245">
        <f t="shared" si="5"/>
        <v>32.349537000000005</v>
      </c>
      <c r="S43" s="245">
        <f t="shared" si="5"/>
        <v>36.864040000000003</v>
      </c>
      <c r="T43" s="245">
        <f t="shared" si="6"/>
        <v>38.217410000000001</v>
      </c>
      <c r="U43" s="245">
        <f t="shared" si="6"/>
        <v>42.269294000000002</v>
      </c>
      <c r="V43" s="245">
        <f t="shared" si="7"/>
        <v>44.069890000000001</v>
      </c>
      <c r="W43" s="245">
        <f t="shared" si="7"/>
        <v>45.722967000000004</v>
      </c>
      <c r="X43" s="245">
        <f t="shared" si="8"/>
        <v>47.981462000000001</v>
      </c>
      <c r="Y43" s="245">
        <f t="shared" si="8"/>
        <v>48.376647999999996</v>
      </c>
    </row>
    <row r="44" spans="1:25" ht="15">
      <c r="A44" s="203" t="s">
        <v>74</v>
      </c>
      <c r="B44" s="245">
        <f t="shared" si="2"/>
        <v>23.813547999999997</v>
      </c>
      <c r="C44" s="245">
        <f t="shared" si="2"/>
        <v>24.058728000000002</v>
      </c>
      <c r="D44" s="245">
        <f t="shared" si="2"/>
        <v>25.293431999999999</v>
      </c>
      <c r="E44" s="245">
        <f t="shared" si="2"/>
        <v>26.061223999999999</v>
      </c>
      <c r="F44" s="245">
        <f t="shared" ref="F44:O44" si="10">F30+F37</f>
        <v>26.950494000000003</v>
      </c>
      <c r="G44" s="245">
        <f t="shared" si="10"/>
        <v>27.133281</v>
      </c>
      <c r="H44" s="246">
        <f t="shared" si="10"/>
        <v>16.007058000000004</v>
      </c>
      <c r="I44" s="247">
        <f t="shared" si="10"/>
        <v>15.587836000000006</v>
      </c>
      <c r="J44" s="248">
        <f t="shared" si="10"/>
        <v>16.989568359999996</v>
      </c>
      <c r="K44" s="245">
        <f t="shared" si="10"/>
        <v>18.498453570000002</v>
      </c>
      <c r="L44" s="245">
        <f t="shared" si="10"/>
        <v>20.634905999999997</v>
      </c>
      <c r="M44" s="245">
        <f t="shared" si="10"/>
        <v>22.045183999999995</v>
      </c>
      <c r="N44" s="245">
        <f t="shared" si="10"/>
        <v>22.543593000000001</v>
      </c>
      <c r="O44" s="249">
        <f t="shared" si="10"/>
        <v>24.44149981</v>
      </c>
      <c r="P44" s="245">
        <f t="shared" si="4"/>
        <v>23.33511021</v>
      </c>
      <c r="Q44" s="245">
        <f t="shared" si="4"/>
        <v>24.266924169990002</v>
      </c>
      <c r="R44" s="245">
        <f t="shared" si="5"/>
        <v>25.283094999999999</v>
      </c>
      <c r="S44" s="245">
        <f t="shared" si="5"/>
        <v>26.222562999999997</v>
      </c>
      <c r="T44" s="245">
        <f t="shared" si="6"/>
        <v>25.031277999999997</v>
      </c>
      <c r="U44" s="245">
        <f t="shared" si="6"/>
        <v>25.684211999999999</v>
      </c>
      <c r="V44" s="245">
        <f t="shared" si="7"/>
        <v>25.989234</v>
      </c>
      <c r="W44" s="245">
        <f t="shared" si="7"/>
        <v>25.842511000000002</v>
      </c>
      <c r="X44" s="245">
        <f t="shared" si="8"/>
        <v>25.777944999999999</v>
      </c>
      <c r="Y44" s="245">
        <f t="shared" si="8"/>
        <v>24.999128000000002</v>
      </c>
    </row>
    <row r="45" spans="1:25" ht="18.75">
      <c r="A45" s="256" t="s">
        <v>701</v>
      </c>
      <c r="B45" s="250">
        <f t="shared" si="2"/>
        <v>56.660742999999997</v>
      </c>
      <c r="C45" s="250">
        <f t="shared" si="2"/>
        <v>57.486339999999998</v>
      </c>
      <c r="D45" s="250">
        <f t="shared" si="2"/>
        <v>60.705766000000004</v>
      </c>
      <c r="E45" s="250">
        <f t="shared" si="2"/>
        <v>62.458842000000004</v>
      </c>
      <c r="F45" s="250">
        <f t="shared" ref="F45:O45" si="11">F31+F38</f>
        <v>64.884261000000009</v>
      </c>
      <c r="G45" s="250">
        <f t="shared" si="11"/>
        <v>64.787857000000002</v>
      </c>
      <c r="H45" s="251">
        <f t="shared" si="11"/>
        <v>53.018267000000009</v>
      </c>
      <c r="I45" s="252">
        <f t="shared" si="11"/>
        <v>52.37623</v>
      </c>
      <c r="J45" s="253">
        <f t="shared" si="11"/>
        <v>55.892938999999998</v>
      </c>
      <c r="K45" s="250">
        <f t="shared" si="11"/>
        <v>61.256430999999999</v>
      </c>
      <c r="L45" s="250">
        <f t="shared" si="11"/>
        <v>66.735898999999989</v>
      </c>
      <c r="M45" s="250">
        <f t="shared" si="11"/>
        <v>69.785303999999996</v>
      </c>
      <c r="N45" s="250">
        <f t="shared" si="11"/>
        <v>72.744290000000007</v>
      </c>
      <c r="O45" s="254">
        <f t="shared" si="11"/>
        <v>76.256077703670073</v>
      </c>
      <c r="P45" s="250">
        <f t="shared" si="4"/>
        <v>76.473890324940314</v>
      </c>
      <c r="Q45" s="250">
        <f t="shared" si="4"/>
        <v>79.4462863670296</v>
      </c>
      <c r="R45" s="250">
        <f t="shared" si="5"/>
        <v>83.310800000000015</v>
      </c>
      <c r="S45" s="250">
        <f t="shared" si="5"/>
        <v>85.751156000000009</v>
      </c>
      <c r="T45" s="250">
        <f t="shared" si="6"/>
        <v>86.677795000000003</v>
      </c>
      <c r="U45" s="250">
        <f t="shared" si="6"/>
        <v>91.736174000000005</v>
      </c>
      <c r="V45" s="250">
        <f t="shared" si="7"/>
        <v>93.358760000000004</v>
      </c>
      <c r="W45" s="250">
        <f t="shared" si="7"/>
        <v>94.233020999999994</v>
      </c>
      <c r="X45" s="250">
        <f t="shared" si="8"/>
        <v>97.141767999999999</v>
      </c>
      <c r="Y45" s="250">
        <f t="shared" si="8"/>
        <v>96.988740000000007</v>
      </c>
    </row>
    <row r="46" spans="1:25" ht="15.75">
      <c r="A46" s="256"/>
      <c r="B46" s="250"/>
      <c r="C46" s="250"/>
      <c r="D46" s="250"/>
      <c r="E46" s="250"/>
      <c r="F46" s="250"/>
      <c r="G46" s="250"/>
      <c r="H46" s="253"/>
      <c r="I46" s="253"/>
      <c r="J46" s="253"/>
      <c r="K46" s="250"/>
      <c r="L46" s="250"/>
      <c r="M46" s="250"/>
      <c r="N46" s="250"/>
      <c r="O46" s="253"/>
      <c r="P46" s="250"/>
      <c r="Q46" s="250"/>
      <c r="R46" s="250"/>
      <c r="S46" s="250"/>
      <c r="T46" s="250"/>
    </row>
    <row r="47" spans="1:25" ht="15.75">
      <c r="A47" s="242" t="s">
        <v>508</v>
      </c>
      <c r="B47" s="250"/>
      <c r="C47" s="250"/>
      <c r="D47" s="250"/>
      <c r="E47" s="250"/>
      <c r="F47" s="250"/>
      <c r="G47" s="250"/>
      <c r="H47" s="253"/>
      <c r="I47" s="253"/>
      <c r="J47" s="253"/>
      <c r="K47" s="250"/>
      <c r="L47" s="250"/>
      <c r="M47" s="250"/>
      <c r="N47" s="250"/>
      <c r="O47" s="253"/>
      <c r="P47" s="250"/>
      <c r="Q47" s="250"/>
      <c r="R47" s="250"/>
      <c r="S47" s="250"/>
      <c r="T47" s="250"/>
    </row>
    <row r="48" spans="1:25" ht="15.75">
      <c r="A48" s="257"/>
      <c r="B48" s="250"/>
      <c r="C48" s="250"/>
      <c r="D48" s="250"/>
      <c r="E48" s="250"/>
      <c r="F48" s="250"/>
      <c r="G48" s="250"/>
      <c r="H48" s="253"/>
      <c r="I48" s="253"/>
      <c r="J48" s="253"/>
      <c r="K48" s="250"/>
      <c r="L48" s="250"/>
      <c r="M48" s="250"/>
      <c r="N48" s="250"/>
      <c r="O48" s="253"/>
      <c r="P48" s="250"/>
      <c r="Q48" s="250"/>
      <c r="R48" s="250"/>
      <c r="S48" s="250"/>
      <c r="T48" s="250"/>
    </row>
    <row r="49" spans="1:25" ht="15">
      <c r="A49" s="203" t="s">
        <v>72</v>
      </c>
      <c r="B49" s="258">
        <v>0.206679</v>
      </c>
      <c r="C49" s="258">
        <v>0.21507599999999999</v>
      </c>
      <c r="D49" s="258">
        <v>0.24610699999999999</v>
      </c>
      <c r="E49" s="258">
        <v>0.27438000000000001</v>
      </c>
      <c r="F49" s="258">
        <v>0.28639199999999998</v>
      </c>
      <c r="G49" s="258">
        <v>0.259017</v>
      </c>
      <c r="H49" s="258">
        <v>0.27875499999999998</v>
      </c>
      <c r="I49" s="258">
        <v>0.23841599999999999</v>
      </c>
      <c r="J49" s="258">
        <v>0.27541100000000002</v>
      </c>
      <c r="K49" s="258">
        <v>0.31861699999999998</v>
      </c>
      <c r="L49" s="258">
        <v>0.3</v>
      </c>
      <c r="M49" s="245">
        <v>0.332596</v>
      </c>
      <c r="N49" s="245">
        <v>0.32116899999999998</v>
      </c>
      <c r="O49" s="245">
        <v>0.19585288187999977</v>
      </c>
      <c r="P49" s="245">
        <v>0.1707442895000022</v>
      </c>
      <c r="Q49" s="245">
        <v>0.15441426896999777</v>
      </c>
      <c r="R49" s="245">
        <v>0.188108</v>
      </c>
      <c r="S49" s="245">
        <v>0.148478</v>
      </c>
      <c r="T49" s="245">
        <v>0.218032</v>
      </c>
      <c r="U49" s="245">
        <v>0.24698000000000001</v>
      </c>
      <c r="V49" s="245">
        <v>0.17969299999999999</v>
      </c>
      <c r="W49" s="245">
        <v>0.16340399999999999</v>
      </c>
      <c r="X49" s="245">
        <v>6.0306999999999999E-2</v>
      </c>
      <c r="Y49" s="245">
        <v>6.9166000000000005E-2</v>
      </c>
    </row>
    <row r="50" spans="1:25" ht="15">
      <c r="A50" s="203" t="s">
        <v>73</v>
      </c>
      <c r="B50" s="258">
        <v>2.0710510000000002</v>
      </c>
      <c r="C50" s="258">
        <v>2.048073</v>
      </c>
      <c r="D50" s="258">
        <v>2.1404619999999999</v>
      </c>
      <c r="E50" s="258">
        <v>2.313434</v>
      </c>
      <c r="F50" s="258">
        <v>2.4346580000000002</v>
      </c>
      <c r="G50" s="258">
        <v>2.2108110000000001</v>
      </c>
      <c r="H50" s="258">
        <v>2.3396870000000001</v>
      </c>
      <c r="I50" s="258">
        <v>2.169565</v>
      </c>
      <c r="J50" s="258">
        <v>2.2105959999999998</v>
      </c>
      <c r="K50" s="258">
        <v>2.0995159999999999</v>
      </c>
      <c r="L50" s="258">
        <v>2.2999999999999998</v>
      </c>
      <c r="M50" s="245">
        <v>2.4354559999999998</v>
      </c>
      <c r="N50" s="245">
        <v>2.5497640000000001</v>
      </c>
      <c r="O50" s="245">
        <v>2.8452943218499867</v>
      </c>
      <c r="P50" s="245">
        <v>3.1299213053800266</v>
      </c>
      <c r="Q50" s="245">
        <v>3.4883186179900019</v>
      </c>
      <c r="R50" s="245">
        <v>3.5849570000000002</v>
      </c>
      <c r="S50" s="245">
        <v>3.7012860000000001</v>
      </c>
      <c r="T50" s="245">
        <v>3.7500469999999999</v>
      </c>
      <c r="U50" s="245">
        <v>4.0685359999999999</v>
      </c>
      <c r="V50" s="245">
        <v>4.0070839999999999</v>
      </c>
      <c r="W50" s="245">
        <v>4.3475039999999998</v>
      </c>
      <c r="X50" s="245">
        <v>4.735436</v>
      </c>
      <c r="Y50" s="245">
        <v>4.8768079999999996</v>
      </c>
    </row>
    <row r="51" spans="1:25" ht="15">
      <c r="A51" s="203" t="s">
        <v>74</v>
      </c>
      <c r="B51" s="258">
        <v>8.1539999999999998E-3</v>
      </c>
      <c r="C51" s="258">
        <v>8.1539999999999998E-3</v>
      </c>
      <c r="D51" s="258">
        <v>8.1539999999999998E-3</v>
      </c>
      <c r="E51" s="258">
        <v>8.1539999999999998E-3</v>
      </c>
      <c r="F51" s="258">
        <v>8.1539999999999998E-3</v>
      </c>
      <c r="G51" s="258">
        <v>8.1539999999999998E-3</v>
      </c>
      <c r="H51" s="258">
        <v>8.1539999999999998E-3</v>
      </c>
      <c r="I51" s="258">
        <v>8.1539999999999998E-3</v>
      </c>
      <c r="J51" s="258">
        <v>8.1539999999999998E-3</v>
      </c>
      <c r="K51" s="258">
        <v>8.1539999999999998E-3</v>
      </c>
      <c r="L51" s="258">
        <v>0</v>
      </c>
      <c r="M51" s="245">
        <v>2.0567999999999999E-2</v>
      </c>
      <c r="N51" s="245">
        <v>2.0663000000000001E-2</v>
      </c>
      <c r="O51" s="245">
        <v>2.3367499999999999E-2</v>
      </c>
      <c r="P51" s="245">
        <v>1.9925500000000075E-2</v>
      </c>
      <c r="Q51" s="245">
        <v>2.3922999990001321E-2</v>
      </c>
      <c r="R51" s="245">
        <v>2.2327E-2</v>
      </c>
      <c r="S51" s="245">
        <v>2.1700000000000001E-2</v>
      </c>
      <c r="T51" s="245">
        <v>2.0251000000000002E-2</v>
      </c>
      <c r="U51" s="245">
        <v>1.8148000000000001E-2</v>
      </c>
      <c r="V51" s="245">
        <v>1.6438000000000001E-2</v>
      </c>
      <c r="W51" s="245">
        <v>1.359E-2</v>
      </c>
      <c r="X51" s="245">
        <v>1.3416000000000001E-2</v>
      </c>
      <c r="Y51" s="245">
        <v>1.4827999999999999E-2</v>
      </c>
    </row>
    <row r="52" spans="1:25" ht="15.75">
      <c r="A52" s="203" t="s">
        <v>0</v>
      </c>
      <c r="B52" s="259">
        <f t="shared" ref="B52:Y52" si="12">SUM(B49:B51)</f>
        <v>2.2858840000000002</v>
      </c>
      <c r="C52" s="259">
        <f t="shared" si="12"/>
        <v>2.2713030000000001</v>
      </c>
      <c r="D52" s="259">
        <f t="shared" si="12"/>
        <v>2.3947229999999999</v>
      </c>
      <c r="E52" s="259">
        <f t="shared" si="12"/>
        <v>2.5959680000000001</v>
      </c>
      <c r="F52" s="259">
        <f t="shared" si="12"/>
        <v>2.7292040000000002</v>
      </c>
      <c r="G52" s="259">
        <f t="shared" si="12"/>
        <v>2.4779820000000004</v>
      </c>
      <c r="H52" s="259">
        <f t="shared" si="12"/>
        <v>2.6265960000000002</v>
      </c>
      <c r="I52" s="259">
        <f t="shared" si="12"/>
        <v>2.4161350000000001</v>
      </c>
      <c r="J52" s="250">
        <f t="shared" si="12"/>
        <v>2.4941610000000001</v>
      </c>
      <c r="K52" s="250">
        <f t="shared" si="12"/>
        <v>2.4262870000000003</v>
      </c>
      <c r="L52" s="250">
        <f t="shared" si="12"/>
        <v>2.5999999999999996</v>
      </c>
      <c r="M52" s="250">
        <f t="shared" si="12"/>
        <v>2.7886199999999999</v>
      </c>
      <c r="N52" s="250">
        <f t="shared" si="12"/>
        <v>2.8915959999999998</v>
      </c>
      <c r="O52" s="250">
        <f t="shared" si="12"/>
        <v>3.0645147037299862</v>
      </c>
      <c r="P52" s="250">
        <f t="shared" si="12"/>
        <v>3.320591094880029</v>
      </c>
      <c r="Q52" s="250">
        <f t="shared" si="12"/>
        <v>3.666655886950001</v>
      </c>
      <c r="R52" s="250">
        <f t="shared" si="12"/>
        <v>3.7953920000000005</v>
      </c>
      <c r="S52" s="250">
        <f t="shared" si="12"/>
        <v>3.871464</v>
      </c>
      <c r="T52" s="250">
        <f t="shared" si="12"/>
        <v>3.9883299999999999</v>
      </c>
      <c r="U52" s="250">
        <f t="shared" si="12"/>
        <v>4.3336639999999997</v>
      </c>
      <c r="V52" s="250">
        <f t="shared" si="12"/>
        <v>4.2032150000000001</v>
      </c>
      <c r="W52" s="250">
        <f t="shared" si="12"/>
        <v>4.5244979999999995</v>
      </c>
      <c r="X52" s="250">
        <f t="shared" si="12"/>
        <v>4.8091590000000002</v>
      </c>
      <c r="Y52" s="250">
        <f t="shared" si="12"/>
        <v>4.9608019999999993</v>
      </c>
    </row>
    <row r="53" spans="1:25" ht="15">
      <c r="A53" s="203"/>
      <c r="B53" s="260"/>
      <c r="C53" s="260"/>
      <c r="D53" s="260"/>
      <c r="E53" s="260"/>
      <c r="F53" s="260"/>
      <c r="G53" s="260"/>
      <c r="H53" s="241"/>
      <c r="I53" s="241"/>
      <c r="J53" s="227"/>
      <c r="N53" s="230"/>
      <c r="O53" s="230"/>
      <c r="Q53" s="230"/>
      <c r="R53" s="261"/>
      <c r="S53" s="262"/>
    </row>
    <row r="54" spans="1:25" s="230" customFormat="1" ht="15">
      <c r="A54" s="242" t="s">
        <v>75</v>
      </c>
      <c r="B54" s="260"/>
      <c r="C54" s="260"/>
      <c r="D54" s="260"/>
      <c r="E54" s="260"/>
      <c r="F54" s="260"/>
      <c r="G54" s="241"/>
      <c r="H54" s="241"/>
      <c r="I54" s="202"/>
      <c r="L54" s="243"/>
      <c r="M54" s="243"/>
      <c r="N54" s="243"/>
      <c r="O54" s="243"/>
      <c r="P54" s="243"/>
      <c r="Y54" s="243" t="s">
        <v>4</v>
      </c>
    </row>
    <row r="55" spans="1:25" ht="15.75">
      <c r="A55" s="257"/>
      <c r="B55" s="260"/>
      <c r="C55" s="260"/>
      <c r="D55" s="260"/>
      <c r="E55" s="260"/>
      <c r="F55" s="260"/>
      <c r="G55" s="241"/>
      <c r="H55" s="241"/>
      <c r="I55" s="202"/>
      <c r="J55" s="243"/>
      <c r="N55" s="230"/>
      <c r="O55" s="230"/>
      <c r="Q55" s="230"/>
    </row>
    <row r="56" spans="1:25" s="197" customFormat="1" ht="18">
      <c r="A56" s="203" t="s">
        <v>702</v>
      </c>
      <c r="B56" s="245">
        <v>92.715639999999993</v>
      </c>
      <c r="C56" s="245">
        <v>96.932785999999993</v>
      </c>
      <c r="D56" s="245">
        <v>105.800239</v>
      </c>
      <c r="E56" s="245">
        <v>111.904346</v>
      </c>
      <c r="F56" s="245">
        <v>119.89628999999999</v>
      </c>
      <c r="G56" s="245">
        <v>123.82480200000001</v>
      </c>
      <c r="H56" s="246">
        <v>127.78657647</v>
      </c>
      <c r="I56" s="247">
        <v>131.35361985</v>
      </c>
      <c r="J56" s="248">
        <v>143.91159469999999</v>
      </c>
      <c r="K56" s="245">
        <v>161.66085544999999</v>
      </c>
      <c r="L56" s="245">
        <v>164.9</v>
      </c>
      <c r="M56" s="245">
        <v>170.97618399999999</v>
      </c>
      <c r="N56" s="245">
        <v>210.1218401454</v>
      </c>
      <c r="O56" s="249">
        <v>213.09098325110233</v>
      </c>
      <c r="P56" s="245">
        <v>230.41360403694</v>
      </c>
      <c r="Q56" s="245">
        <v>236.04501854454378</v>
      </c>
      <c r="R56" s="248">
        <v>257.62880009999998</v>
      </c>
      <c r="S56" s="248">
        <v>278.40551900000003</v>
      </c>
      <c r="T56" s="248">
        <v>296.74377500000003</v>
      </c>
      <c r="U56" s="248">
        <v>321.64378699999997</v>
      </c>
      <c r="V56" s="248">
        <v>350.75243699999999</v>
      </c>
      <c r="W56" s="248">
        <v>357.72051099999999</v>
      </c>
      <c r="X56" s="248">
        <v>436.13516800000002</v>
      </c>
      <c r="Y56" s="248">
        <v>437.9479</v>
      </c>
    </row>
    <row r="57" spans="1:25" ht="30.75">
      <c r="A57" s="263" t="s">
        <v>703</v>
      </c>
      <c r="B57" s="264">
        <v>50.673608000000002</v>
      </c>
      <c r="C57" s="264">
        <v>50.751736999999999</v>
      </c>
      <c r="D57" s="264">
        <v>55.416418999999998</v>
      </c>
      <c r="E57" s="264">
        <v>60.623030999999997</v>
      </c>
      <c r="F57" s="264">
        <v>63.799736000000003</v>
      </c>
      <c r="G57" s="245">
        <v>59.446762</v>
      </c>
      <c r="H57" s="246">
        <v>64.514460999999997</v>
      </c>
      <c r="I57" s="247">
        <v>60.450617000000001</v>
      </c>
      <c r="J57" s="248">
        <v>63.815865000000002</v>
      </c>
      <c r="K57" s="245">
        <v>64.929024999999996</v>
      </c>
      <c r="L57" s="245">
        <v>68.900000000000006</v>
      </c>
      <c r="M57" s="245">
        <v>77.455556000000001</v>
      </c>
      <c r="N57" s="245">
        <v>84.858744000000002</v>
      </c>
      <c r="O57" s="249">
        <v>94.782315474489707</v>
      </c>
      <c r="P57" s="245">
        <v>106.09357843567977</v>
      </c>
      <c r="Q57" s="245">
        <v>128.83874799041018</v>
      </c>
      <c r="R57" s="248">
        <v>135.75530000000001</v>
      </c>
      <c r="S57" s="248">
        <v>143.37189699999999</v>
      </c>
      <c r="T57" s="248">
        <v>150.77914200000001</v>
      </c>
      <c r="U57" s="248">
        <v>160.00968599999999</v>
      </c>
      <c r="V57" s="248">
        <v>153.555892</v>
      </c>
      <c r="W57" s="248">
        <v>161.13284400000001</v>
      </c>
      <c r="X57" s="248">
        <v>174.462771</v>
      </c>
      <c r="Y57" s="248">
        <v>185.70279199999999</v>
      </c>
    </row>
    <row r="58" spans="1:25" ht="15.75">
      <c r="A58" s="203" t="s">
        <v>0</v>
      </c>
      <c r="B58" s="265">
        <f>B56+B57</f>
        <v>143.38924800000001</v>
      </c>
      <c r="C58" s="265">
        <f>C56+C57</f>
        <v>147.68452299999998</v>
      </c>
      <c r="D58" s="265">
        <f>D56+D57</f>
        <v>161.216658</v>
      </c>
      <c r="E58" s="265">
        <f>E56+E57</f>
        <v>172.527377</v>
      </c>
      <c r="F58" s="265">
        <f t="shared" ref="F58:Q58" si="13">F56+F57</f>
        <v>183.69602599999999</v>
      </c>
      <c r="G58" s="265">
        <f t="shared" si="13"/>
        <v>183.27156400000001</v>
      </c>
      <c r="H58" s="266">
        <f t="shared" si="13"/>
        <v>192.30103746999998</v>
      </c>
      <c r="I58" s="267">
        <f t="shared" si="13"/>
        <v>191.80423685</v>
      </c>
      <c r="J58" s="268">
        <f t="shared" si="13"/>
        <v>207.7274597</v>
      </c>
      <c r="K58" s="265">
        <f t="shared" si="13"/>
        <v>226.58988044999998</v>
      </c>
      <c r="L58" s="265">
        <f t="shared" si="13"/>
        <v>233.8</v>
      </c>
      <c r="M58" s="265">
        <f t="shared" si="13"/>
        <v>248.43173999999999</v>
      </c>
      <c r="N58" s="265">
        <f t="shared" si="13"/>
        <v>294.98058414540003</v>
      </c>
      <c r="O58" s="269">
        <f t="shared" si="13"/>
        <v>307.87329872559201</v>
      </c>
      <c r="P58" s="265">
        <f t="shared" si="13"/>
        <v>336.50718247261977</v>
      </c>
      <c r="Q58" s="265">
        <f t="shared" si="13"/>
        <v>364.88376653495396</v>
      </c>
      <c r="R58" s="265">
        <f t="shared" ref="R58:W58" si="14">R56+R57</f>
        <v>393.38410009999996</v>
      </c>
      <c r="S58" s="265">
        <f t="shared" si="14"/>
        <v>421.77741600000002</v>
      </c>
      <c r="T58" s="265">
        <f t="shared" si="14"/>
        <v>447.52291700000001</v>
      </c>
      <c r="U58" s="265">
        <f t="shared" si="14"/>
        <v>481.65347299999996</v>
      </c>
      <c r="V58" s="265">
        <f t="shared" si="14"/>
        <v>504.30832899999996</v>
      </c>
      <c r="W58" s="265">
        <f t="shared" si="14"/>
        <v>518.85335499999997</v>
      </c>
      <c r="X58" s="265">
        <f>X56+X57</f>
        <v>610.597939</v>
      </c>
      <c r="Y58" s="265">
        <f>Y56+Y57</f>
        <v>623.65069199999994</v>
      </c>
    </row>
    <row r="59" spans="1:25" ht="18">
      <c r="A59" s="236" t="s">
        <v>704</v>
      </c>
      <c r="B59" s="264">
        <f>B58*A!M28</f>
        <v>270.81430071629785</v>
      </c>
      <c r="C59" s="264">
        <f>C58*A!N28</f>
        <v>272.35076409168306</v>
      </c>
      <c r="D59" s="264">
        <f>D58*A!O28</f>
        <v>288.24514852571428</v>
      </c>
      <c r="E59" s="264">
        <f>E58*A!P28</f>
        <v>298.24253752731738</v>
      </c>
      <c r="F59" s="264">
        <f>F58*A!Q28</f>
        <v>312.74970327448608</v>
      </c>
      <c r="G59" s="264">
        <f>G58*A!R28</f>
        <v>303.04916278567237</v>
      </c>
      <c r="H59" s="270">
        <f>H58*A!S28</f>
        <v>312.47531535806115</v>
      </c>
      <c r="I59" s="271">
        <f>I58*A!T28</f>
        <v>306.5384398238366</v>
      </c>
      <c r="J59" s="264">
        <f>J58*A!U28</f>
        <v>322.64783591571984</v>
      </c>
      <c r="K59" s="264">
        <f>K58*A!V28</f>
        <v>341.76599000921266</v>
      </c>
      <c r="L59" s="264">
        <f>L58*A!W28</f>
        <v>342.90666666666669</v>
      </c>
      <c r="M59" s="264">
        <f>M58*A!X28</f>
        <v>353.14678437152958</v>
      </c>
      <c r="N59" s="264">
        <f>N58*A!Y28</f>
        <v>402.06453289131008</v>
      </c>
      <c r="O59" s="272">
        <f>O58*A!Z28</f>
        <v>403.61788138327142</v>
      </c>
      <c r="P59" s="264">
        <f>P58*A!AA28</f>
        <v>443.42734012302174</v>
      </c>
      <c r="Q59" s="264">
        <f>Q58*A!AB28</f>
        <v>459.53161295278642</v>
      </c>
      <c r="R59" s="264">
        <f>R58*A!AC28</f>
        <v>470.99048719455783</v>
      </c>
      <c r="S59" s="264">
        <f>S58*A!AD28</f>
        <v>489.37997670210143</v>
      </c>
      <c r="T59" s="264">
        <f>T58*A!AE28</f>
        <v>503.88825840543791</v>
      </c>
      <c r="U59" s="264">
        <f>U58*A!AF28</f>
        <v>529.75673943209779</v>
      </c>
      <c r="V59" s="264">
        <f>V58*A!AG28</f>
        <v>549.28918328459815</v>
      </c>
      <c r="W59" s="264">
        <f>W58*A!AH28</f>
        <v>555.33677220828577</v>
      </c>
      <c r="X59" s="264">
        <f>X58*A!AI28</f>
        <v>631.04644324213234</v>
      </c>
      <c r="Y59" s="264">
        <f>Y58*A!AJ28</f>
        <v>623.65069199999994</v>
      </c>
    </row>
    <row r="60" spans="1:25" ht="15">
      <c r="A60" s="236"/>
      <c r="B60" s="264"/>
      <c r="C60" s="264"/>
      <c r="D60" s="264"/>
      <c r="E60" s="264"/>
      <c r="F60" s="264"/>
      <c r="G60" s="264"/>
      <c r="H60" s="264"/>
      <c r="I60" s="264"/>
      <c r="J60" s="264"/>
      <c r="K60" s="264"/>
      <c r="L60" s="264"/>
      <c r="M60" s="264"/>
      <c r="N60" s="264"/>
      <c r="O60" s="264"/>
      <c r="P60" s="264"/>
      <c r="Q60" s="264"/>
      <c r="R60" s="264"/>
      <c r="S60" s="264"/>
      <c r="T60" s="264"/>
      <c r="U60" s="273"/>
    </row>
    <row r="61" spans="1:25" ht="45.75">
      <c r="A61" s="263" t="s">
        <v>705</v>
      </c>
      <c r="B61" s="274">
        <v>50.634923000000001</v>
      </c>
      <c r="C61" s="274">
        <v>50.844416000000002</v>
      </c>
      <c r="D61" s="274">
        <v>55.513562</v>
      </c>
      <c r="E61" s="274">
        <v>60.739342000000001</v>
      </c>
      <c r="F61" s="274">
        <v>63.311673999999996</v>
      </c>
      <c r="G61" s="264">
        <v>58.919530999999999</v>
      </c>
      <c r="H61" s="264">
        <v>63.939684</v>
      </c>
      <c r="I61" s="264">
        <v>60.078299999999999</v>
      </c>
      <c r="J61" s="264">
        <v>63.558062999999997</v>
      </c>
      <c r="K61" s="264">
        <v>64.517735999999999</v>
      </c>
      <c r="L61" s="264">
        <v>68.900000000000006</v>
      </c>
      <c r="M61" s="264">
        <v>77.455556000000001</v>
      </c>
      <c r="N61" s="264">
        <v>85.69632</v>
      </c>
      <c r="O61" s="264">
        <v>94.782315484491534</v>
      </c>
      <c r="P61" s="264">
        <v>106.09357842568195</v>
      </c>
      <c r="Q61" s="264">
        <v>128.83874799041018</v>
      </c>
      <c r="R61" s="245">
        <v>135.75530000000001</v>
      </c>
      <c r="S61" s="245">
        <v>143.37189699999999</v>
      </c>
      <c r="T61" s="245">
        <v>150.77910399999999</v>
      </c>
      <c r="U61" s="245">
        <v>160.00968599999999</v>
      </c>
      <c r="V61" s="245">
        <v>153.555892</v>
      </c>
      <c r="W61" s="245">
        <v>161.13284400000001</v>
      </c>
      <c r="X61" s="245">
        <v>174.47196199999999</v>
      </c>
      <c r="Y61" s="245">
        <v>185.70279199999999</v>
      </c>
    </row>
    <row r="62" spans="1:25" ht="18">
      <c r="A62" s="236" t="s">
        <v>706</v>
      </c>
      <c r="B62" s="274">
        <f>B61*A!M28</f>
        <v>95.632423318578148</v>
      </c>
      <c r="C62" s="274">
        <f>C61*A!N28</f>
        <v>93.76416205370009</v>
      </c>
      <c r="D62" s="274">
        <f>D61*A!O28</f>
        <v>99.254724185396839</v>
      </c>
      <c r="E62" s="274">
        <f>E61*A!P28</f>
        <v>104.9981504432167</v>
      </c>
      <c r="F62" s="274">
        <f>F61*A!Q28</f>
        <v>107.79061304957679</v>
      </c>
      <c r="G62" s="264">
        <f>G61*A!R28</f>
        <v>97.426540984145618</v>
      </c>
      <c r="H62" s="264">
        <f>H61*A!S28</f>
        <v>103.89737457818812</v>
      </c>
      <c r="I62" s="264">
        <f>I61*A!T28</f>
        <v>96.016170715096493</v>
      </c>
      <c r="J62" s="264">
        <f>J61*A!U28</f>
        <v>98.720080202978494</v>
      </c>
      <c r="K62" s="264">
        <f>K61*A!V28</f>
        <v>97.312235980717745</v>
      </c>
      <c r="L62" s="264">
        <f>L61*A!W28</f>
        <v>101.05333333333336</v>
      </c>
      <c r="M62" s="264">
        <f>M61*A!X28</f>
        <v>110.10340519737508</v>
      </c>
      <c r="N62" s="264">
        <f>N61*A!Y28</f>
        <v>116.80582629235239</v>
      </c>
      <c r="O62" s="264">
        <f>O61*A!Z28</f>
        <v>124.25838007650286</v>
      </c>
      <c r="P62" s="264">
        <f>P61*A!AA28</f>
        <v>139.80323670880693</v>
      </c>
      <c r="Q62" s="264">
        <f>Q61*A!AB28</f>
        <v>162.25845900760066</v>
      </c>
      <c r="R62" s="264">
        <f>R61*A!AC28</f>
        <v>162.53695782312928</v>
      </c>
      <c r="S62" s="264">
        <f>S61*A!AD28</f>
        <v>166.35157064359291</v>
      </c>
      <c r="T62" s="264">
        <f>T61*A!AE28</f>
        <v>169.76967487564977</v>
      </c>
      <c r="U62" s="264">
        <f>U61*A!AF28</f>
        <v>175.99003076826935</v>
      </c>
      <c r="V62" s="264">
        <f>V61*A!AG28</f>
        <v>167.25202748975016</v>
      </c>
      <c r="W62" s="264">
        <f>W61*A!AH28</f>
        <v>172.46297556214367</v>
      </c>
      <c r="X62" s="264">
        <f>X61*A!AI28</f>
        <v>180.31490778676942</v>
      </c>
      <c r="Y62" s="264">
        <f>Y61*A!AJ28</f>
        <v>185.70279199999999</v>
      </c>
    </row>
    <row r="63" spans="1:25">
      <c r="A63" s="275"/>
      <c r="B63" s="275"/>
      <c r="C63" s="275"/>
      <c r="D63" s="275"/>
      <c r="E63" s="275"/>
      <c r="F63" s="276"/>
      <c r="G63" s="276"/>
      <c r="H63" s="276"/>
      <c r="I63" s="276"/>
      <c r="J63" s="276"/>
      <c r="K63" s="276"/>
      <c r="L63" s="275"/>
      <c r="M63" s="275"/>
      <c r="N63" s="277"/>
      <c r="O63" s="277"/>
      <c r="P63" s="278"/>
      <c r="Q63" s="278"/>
      <c r="R63" s="278"/>
      <c r="S63" s="278"/>
      <c r="T63" s="278"/>
      <c r="U63" s="278"/>
      <c r="V63" s="278"/>
      <c r="W63" s="278"/>
      <c r="X63" s="278"/>
      <c r="Y63" s="224"/>
    </row>
    <row r="64" spans="1:25" ht="15" customHeight="1">
      <c r="A64" s="241" t="s">
        <v>318</v>
      </c>
      <c r="B64" s="241"/>
      <c r="C64" s="241"/>
      <c r="D64" s="241"/>
      <c r="E64" s="241"/>
      <c r="F64" s="241"/>
      <c r="G64" s="241"/>
      <c r="H64" s="241"/>
      <c r="I64" s="241"/>
      <c r="J64" s="241"/>
      <c r="K64" s="241"/>
      <c r="L64" s="241"/>
      <c r="M64" s="241"/>
      <c r="N64" s="241"/>
      <c r="O64" s="241"/>
      <c r="P64" s="227"/>
    </row>
    <row r="65" spans="1:17" ht="15" customHeight="1">
      <c r="A65" s="241" t="s">
        <v>416</v>
      </c>
      <c r="B65" s="241"/>
      <c r="C65" s="241"/>
      <c r="D65" s="241"/>
      <c r="E65" s="241"/>
      <c r="F65" s="241"/>
      <c r="G65" s="241"/>
      <c r="H65" s="241"/>
      <c r="I65" s="241"/>
      <c r="J65" s="241"/>
      <c r="K65" s="241"/>
      <c r="L65" s="241"/>
      <c r="M65" s="241"/>
      <c r="N65" s="241"/>
      <c r="O65" s="241"/>
      <c r="P65" s="227"/>
    </row>
    <row r="66" spans="1:17" ht="15" customHeight="1">
      <c r="A66" s="241" t="s">
        <v>417</v>
      </c>
      <c r="B66" s="241"/>
      <c r="C66" s="241"/>
      <c r="D66" s="241"/>
      <c r="E66" s="241"/>
      <c r="F66" s="241"/>
      <c r="G66" s="241"/>
      <c r="H66" s="241"/>
      <c r="I66" s="241"/>
      <c r="J66" s="241"/>
      <c r="K66" s="241"/>
      <c r="L66" s="241"/>
      <c r="M66" s="241"/>
      <c r="N66" s="241"/>
      <c r="O66" s="241"/>
      <c r="P66" s="227"/>
    </row>
    <row r="67" spans="1:17">
      <c r="A67" s="241" t="s">
        <v>376</v>
      </c>
      <c r="B67" s="241"/>
      <c r="C67" s="241"/>
      <c r="D67" s="241"/>
      <c r="E67" s="241"/>
      <c r="F67" s="241"/>
      <c r="G67" s="241"/>
      <c r="H67" s="241"/>
      <c r="I67" s="241"/>
      <c r="J67" s="241"/>
      <c r="K67" s="241"/>
      <c r="L67" s="241"/>
      <c r="M67" s="241"/>
      <c r="N67" s="241"/>
      <c r="O67" s="241"/>
      <c r="P67" s="227"/>
    </row>
    <row r="68" spans="1:17" ht="15" customHeight="1">
      <c r="A68" s="241" t="s">
        <v>707</v>
      </c>
      <c r="B68" s="241"/>
      <c r="C68" s="241"/>
      <c r="D68" s="241"/>
      <c r="E68" s="241"/>
      <c r="F68" s="241"/>
      <c r="G68" s="241"/>
      <c r="H68" s="241"/>
      <c r="I68" s="241"/>
      <c r="J68" s="241"/>
      <c r="K68" s="241"/>
      <c r="L68" s="241"/>
      <c r="M68" s="241"/>
      <c r="N68" s="241"/>
      <c r="O68" s="241"/>
      <c r="P68" s="227"/>
    </row>
    <row r="69" spans="1:17">
      <c r="A69" s="227" t="s">
        <v>380</v>
      </c>
      <c r="B69" s="227"/>
      <c r="C69" s="227"/>
      <c r="D69" s="227"/>
      <c r="E69" s="227"/>
      <c r="F69" s="227"/>
      <c r="G69" s="227"/>
      <c r="H69" s="227"/>
      <c r="I69" s="227"/>
      <c r="J69" s="227"/>
      <c r="K69" s="227"/>
      <c r="L69" s="227"/>
      <c r="M69" s="227"/>
      <c r="N69" s="227"/>
      <c r="O69" s="227"/>
      <c r="P69" s="227"/>
      <c r="Q69" s="230"/>
    </row>
    <row r="70" spans="1:17">
      <c r="A70" s="227"/>
      <c r="B70" s="227"/>
      <c r="C70" s="227"/>
      <c r="D70" s="227"/>
      <c r="E70" s="227"/>
      <c r="F70" s="227"/>
      <c r="G70" s="227"/>
      <c r="H70" s="227"/>
      <c r="I70" s="227"/>
      <c r="J70" s="227"/>
      <c r="K70" s="227"/>
      <c r="L70" s="227"/>
      <c r="M70" s="227"/>
      <c r="N70" s="227"/>
      <c r="O70" s="227"/>
      <c r="P70" s="227"/>
      <c r="Q70" s="230"/>
    </row>
    <row r="71" spans="1:17" ht="15" customHeight="1">
      <c r="A71" s="241"/>
      <c r="B71" s="241"/>
      <c r="C71" s="241"/>
      <c r="D71" s="241"/>
      <c r="E71" s="241"/>
      <c r="F71" s="241"/>
      <c r="G71" s="241"/>
      <c r="H71" s="241"/>
      <c r="I71" s="241"/>
      <c r="J71" s="241"/>
      <c r="K71" s="241"/>
      <c r="L71" s="241"/>
      <c r="M71" s="241"/>
      <c r="N71" s="241"/>
      <c r="O71" s="241"/>
      <c r="P71" s="227"/>
    </row>
  </sheetData>
  <phoneticPr fontId="32" type="noConversion"/>
  <pageMargins left="0.75" right="0.75" top="1" bottom="1" header="0.5" footer="0.5"/>
  <pageSetup paperSize="9" scale="57" orientation="portrait" r:id="rId1"/>
  <headerFooter alignWithMargins="0">
    <oddHeader>&amp;R&amp;"Arial MT,Bold"&amp;16RAIL SERVICES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N1038"/>
  <sheetViews>
    <sheetView zoomScale="75" zoomScaleNormal="75" workbookViewId="0"/>
  </sheetViews>
  <sheetFormatPr defaultColWidth="8.88671875" defaultRowHeight="12.75"/>
  <cols>
    <col min="1" max="1" width="24.33203125" style="200" customWidth="1"/>
    <col min="2" max="3" width="10.44140625" style="200" customWidth="1"/>
    <col min="4" max="4" width="10.109375" style="200" customWidth="1"/>
    <col min="5" max="5" width="9.21875" style="200" customWidth="1"/>
    <col min="6" max="6" width="9.33203125" style="200" customWidth="1"/>
    <col min="7" max="7" width="9.88671875" style="200" customWidth="1"/>
    <col min="8" max="9" width="9.5546875" style="200" customWidth="1"/>
    <col min="10" max="10" width="9.77734375" style="200" customWidth="1"/>
    <col min="11" max="11" width="9.109375" style="200" customWidth="1"/>
    <col min="12" max="12" width="10" style="200" customWidth="1"/>
    <col min="13" max="13" width="26.21875" style="200" customWidth="1"/>
    <col min="14" max="14" width="24.6640625" style="200" hidden="1" customWidth="1"/>
    <col min="15" max="16384" width="8.88671875" style="200"/>
  </cols>
  <sheetData>
    <row r="1" spans="1:14" s="197" customFormat="1" ht="20.25" customHeight="1">
      <c r="A1" s="234" t="s">
        <v>709</v>
      </c>
      <c r="B1" s="236"/>
      <c r="C1" s="236"/>
      <c r="D1" s="236"/>
      <c r="E1" s="236"/>
      <c r="F1" s="236"/>
      <c r="G1" s="203"/>
      <c r="H1" s="203"/>
      <c r="I1" s="203"/>
      <c r="J1" s="203"/>
      <c r="K1" s="237"/>
    </row>
    <row r="2" spans="1:14" s="197" customFormat="1" ht="20.25" customHeight="1">
      <c r="A2" s="235" t="s">
        <v>524</v>
      </c>
      <c r="B2" s="236"/>
      <c r="C2" s="236"/>
      <c r="D2" s="236"/>
      <c r="E2" s="236"/>
      <c r="F2" s="236"/>
      <c r="G2" s="203"/>
      <c r="H2" s="203"/>
      <c r="I2" s="203"/>
      <c r="J2" s="203"/>
      <c r="K2" s="237"/>
    </row>
    <row r="3" spans="1:14" s="197" customFormat="1" ht="20.25" customHeight="1">
      <c r="A3" s="234"/>
      <c r="B3" s="236"/>
      <c r="C3" s="236"/>
      <c r="D3" s="236"/>
      <c r="E3" s="236"/>
      <c r="F3" s="236"/>
      <c r="G3" s="203"/>
      <c r="H3" s="203"/>
      <c r="I3" s="203"/>
      <c r="J3" s="203"/>
      <c r="K3" s="237"/>
    </row>
    <row r="4" spans="1:14" ht="18" customHeight="1">
      <c r="K4" s="230"/>
    </row>
    <row r="5" spans="1:14" s="197" customFormat="1" ht="24.75" customHeight="1">
      <c r="A5" s="244" t="s">
        <v>710</v>
      </c>
      <c r="B5" s="203"/>
    </row>
    <row r="6" spans="1:14" ht="6" customHeight="1">
      <c r="A6" s="197"/>
      <c r="B6" s="197"/>
      <c r="C6" s="197"/>
      <c r="D6" s="196"/>
      <c r="E6" s="196"/>
      <c r="F6" s="196"/>
      <c r="G6" s="283"/>
      <c r="H6" s="196"/>
      <c r="I6" s="196"/>
      <c r="J6" s="196"/>
      <c r="K6" s="283"/>
    </row>
    <row r="7" spans="1:14" ht="76.5" customHeight="1">
      <c r="A7" s="284"/>
      <c r="B7" s="284"/>
      <c r="C7" s="284"/>
      <c r="D7" s="285"/>
      <c r="E7" s="441" t="s">
        <v>129</v>
      </c>
      <c r="F7" s="442"/>
      <c r="G7" s="442"/>
      <c r="H7" s="442"/>
      <c r="I7" s="439" t="s">
        <v>322</v>
      </c>
      <c r="J7" s="440"/>
      <c r="K7" s="440"/>
      <c r="L7" s="230"/>
      <c r="M7" s="286"/>
      <c r="N7" s="287" t="s">
        <v>106</v>
      </c>
    </row>
    <row r="8" spans="1:14" ht="8.25" customHeight="1">
      <c r="A8" s="288"/>
      <c r="B8" s="288"/>
      <c r="C8" s="288"/>
      <c r="F8" s="289"/>
      <c r="H8" s="289"/>
      <c r="I8" s="230"/>
      <c r="J8" s="290"/>
      <c r="K8" s="287"/>
      <c r="L8" s="230"/>
      <c r="M8" s="230"/>
      <c r="N8" s="287"/>
    </row>
    <row r="9" spans="1:14" s="197" customFormat="1" ht="18" customHeight="1">
      <c r="A9" s="288"/>
      <c r="B9" s="288"/>
      <c r="C9" s="288"/>
      <c r="F9" s="291" t="s">
        <v>11</v>
      </c>
      <c r="G9" s="200"/>
      <c r="H9" s="291" t="s">
        <v>107</v>
      </c>
      <c r="I9" s="230"/>
      <c r="J9" s="292" t="s">
        <v>107</v>
      </c>
      <c r="K9" s="287"/>
      <c r="L9" s="221"/>
      <c r="M9" s="221"/>
      <c r="N9" s="287"/>
    </row>
    <row r="10" spans="1:14" s="197" customFormat="1" ht="9" customHeight="1">
      <c r="A10" s="288"/>
      <c r="B10" s="288"/>
      <c r="C10" s="288"/>
      <c r="F10" s="289"/>
      <c r="H10" s="289"/>
      <c r="I10" s="221"/>
      <c r="J10" s="290"/>
      <c r="K10" s="287"/>
      <c r="L10" s="221"/>
      <c r="M10" s="221"/>
      <c r="N10" s="287"/>
    </row>
    <row r="11" spans="1:14" s="197" customFormat="1" ht="18" customHeight="1">
      <c r="A11" s="203" t="s">
        <v>711</v>
      </c>
      <c r="B11" s="203"/>
      <c r="C11" s="203"/>
      <c r="F11" s="293">
        <f>SUM(F15:F16)</f>
        <v>101949.54199999999</v>
      </c>
      <c r="G11" s="230"/>
      <c r="H11" s="294">
        <v>1</v>
      </c>
      <c r="I11" s="221"/>
      <c r="J11" s="294">
        <f>(F11-N11)/N11</f>
        <v>1.0829834504740108</v>
      </c>
      <c r="K11" s="221"/>
      <c r="L11" s="221"/>
      <c r="M11" s="221"/>
      <c r="N11" s="295">
        <v>48944</v>
      </c>
    </row>
    <row r="12" spans="1:14" s="197" customFormat="1" ht="9" customHeight="1">
      <c r="A12" s="203"/>
      <c r="B12" s="203"/>
      <c r="C12" s="203"/>
      <c r="F12" s="293"/>
      <c r="G12" s="221"/>
      <c r="H12" s="296"/>
      <c r="I12" s="221"/>
      <c r="J12" s="296"/>
      <c r="K12" s="221"/>
      <c r="L12" s="221"/>
      <c r="M12" s="221"/>
      <c r="N12" s="221"/>
    </row>
    <row r="13" spans="1:14" s="197" customFormat="1" ht="18" customHeight="1">
      <c r="A13" s="282" t="s">
        <v>323</v>
      </c>
      <c r="B13" s="297"/>
      <c r="C13" s="203"/>
      <c r="F13" s="298"/>
      <c r="G13" s="221"/>
      <c r="H13" s="296"/>
      <c r="I13" s="221"/>
      <c r="J13" s="296"/>
      <c r="K13" s="221"/>
      <c r="L13" s="221"/>
      <c r="M13" s="221"/>
      <c r="N13" s="221"/>
    </row>
    <row r="14" spans="1:14" s="197" customFormat="1" ht="6" customHeight="1">
      <c r="A14" s="203"/>
      <c r="B14" s="203"/>
      <c r="C14" s="203"/>
      <c r="F14" s="293"/>
      <c r="G14" s="221"/>
      <c r="H14" s="296"/>
      <c r="I14" s="221"/>
      <c r="J14" s="296"/>
      <c r="K14" s="221"/>
      <c r="L14" s="221"/>
      <c r="M14" s="221"/>
      <c r="N14" s="221"/>
    </row>
    <row r="15" spans="1:14" s="197" customFormat="1" ht="18" customHeight="1">
      <c r="A15" s="299" t="s">
        <v>712</v>
      </c>
      <c r="B15" s="203"/>
      <c r="F15" s="298">
        <v>92027.937999999995</v>
      </c>
      <c r="G15" s="230"/>
      <c r="H15" s="294">
        <f>H11-H16</f>
        <v>0.90268123028939162</v>
      </c>
      <c r="I15" s="221"/>
      <c r="J15" s="294">
        <f>(F15-N15)/N15</f>
        <v>1.0738222913286459</v>
      </c>
      <c r="K15" s="221"/>
      <c r="L15" s="221"/>
      <c r="M15" s="221"/>
      <c r="N15" s="295">
        <v>44376</v>
      </c>
    </row>
    <row r="16" spans="1:14" s="197" customFormat="1" ht="18" customHeight="1">
      <c r="A16" s="299" t="s">
        <v>324</v>
      </c>
      <c r="B16" s="203"/>
      <c r="F16" s="295">
        <v>9921.6039999999994</v>
      </c>
      <c r="G16" s="221"/>
      <c r="H16" s="300">
        <f>F16/F11</f>
        <v>9.7318769710608419E-2</v>
      </c>
      <c r="I16" s="221"/>
      <c r="J16" s="294">
        <f>(F16-N16)/N16</f>
        <v>1.1719798598949211</v>
      </c>
      <c r="K16" s="221"/>
      <c r="L16" s="221"/>
      <c r="M16" s="221"/>
      <c r="N16" s="295">
        <f>N11-N15</f>
        <v>4568</v>
      </c>
    </row>
    <row r="17" spans="1:14" s="197" customFormat="1" ht="3" customHeight="1">
      <c r="A17" s="203"/>
      <c r="B17" s="203"/>
      <c r="F17" s="295"/>
      <c r="G17" s="221"/>
      <c r="H17" s="245"/>
      <c r="I17" s="221"/>
      <c r="J17" s="245"/>
      <c r="K17" s="221"/>
      <c r="L17" s="295"/>
      <c r="M17" s="221"/>
      <c r="N17" s="221"/>
    </row>
    <row r="18" spans="1:14" s="197" customFormat="1" ht="18" customHeight="1">
      <c r="A18" s="282" t="s">
        <v>325</v>
      </c>
      <c r="F18" s="295"/>
      <c r="G18" s="221"/>
      <c r="H18" s="245"/>
      <c r="I18" s="221"/>
      <c r="J18" s="245"/>
      <c r="K18" s="221"/>
      <c r="L18" s="295"/>
      <c r="M18" s="221"/>
      <c r="N18" s="221"/>
    </row>
    <row r="19" spans="1:14" s="197" customFormat="1" ht="9.75" customHeight="1">
      <c r="A19" s="203"/>
      <c r="B19" s="203"/>
      <c r="F19" s="295"/>
      <c r="G19" s="221"/>
      <c r="H19" s="245"/>
      <c r="I19" s="221"/>
      <c r="J19" s="245"/>
      <c r="K19" s="221"/>
      <c r="L19" s="295"/>
      <c r="M19" s="221"/>
      <c r="N19" s="221"/>
    </row>
    <row r="20" spans="1:14" s="197" customFormat="1" ht="18" customHeight="1">
      <c r="B20" s="203" t="s">
        <v>108</v>
      </c>
      <c r="C20" s="203" t="s">
        <v>116</v>
      </c>
      <c r="F20" s="301">
        <v>2576.806</v>
      </c>
      <c r="G20" s="221"/>
      <c r="H20" s="302">
        <f t="shared" ref="H20:H29" si="0">F20/F$11</f>
        <v>2.5275307269158703E-2</v>
      </c>
      <c r="I20" s="221"/>
      <c r="J20" s="294">
        <f t="shared" ref="J20:J29" si="1">(F20-N20)/N20</f>
        <v>1.0917568671127036</v>
      </c>
      <c r="K20" s="221"/>
      <c r="L20" s="221"/>
      <c r="M20" s="221"/>
      <c r="N20" s="221">
        <v>1231.886</v>
      </c>
    </row>
    <row r="21" spans="1:14" s="197" customFormat="1" ht="18" customHeight="1">
      <c r="B21" s="203" t="s">
        <v>108</v>
      </c>
      <c r="C21" s="203" t="s">
        <v>110</v>
      </c>
      <c r="F21" s="301">
        <v>2901.2139999999999</v>
      </c>
      <c r="G21" s="221"/>
      <c r="H21" s="302">
        <f t="shared" si="0"/>
        <v>2.8457351971232989E-2</v>
      </c>
      <c r="I21" s="221"/>
      <c r="J21" s="294">
        <f t="shared" si="1"/>
        <v>2.4698702093967824</v>
      </c>
      <c r="K21" s="221"/>
      <c r="L21" s="221"/>
      <c r="M21" s="221"/>
      <c r="N21" s="221">
        <v>836.11599999999999</v>
      </c>
    </row>
    <row r="22" spans="1:14" s="197" customFormat="1" ht="18" customHeight="1">
      <c r="B22" s="203" t="s">
        <v>108</v>
      </c>
      <c r="C22" s="203" t="s">
        <v>109</v>
      </c>
      <c r="F22" s="301">
        <v>2064.4340000000002</v>
      </c>
      <c r="G22" s="221"/>
      <c r="H22" s="302">
        <f t="shared" si="0"/>
        <v>2.0249566202072789E-2</v>
      </c>
      <c r="I22" s="221"/>
      <c r="J22" s="294">
        <f t="shared" si="1"/>
        <v>1.8443996808989944</v>
      </c>
      <c r="K22" s="221"/>
      <c r="L22" s="221"/>
      <c r="M22" s="221"/>
      <c r="N22" s="221">
        <v>725.78899999999999</v>
      </c>
    </row>
    <row r="23" spans="1:14" s="197" customFormat="1" ht="18" customHeight="1">
      <c r="B23" s="203" t="s">
        <v>108</v>
      </c>
      <c r="C23" s="203" t="s">
        <v>111</v>
      </c>
      <c r="F23" s="301">
        <v>1059.048</v>
      </c>
      <c r="G23" s="221"/>
      <c r="H23" s="302">
        <f t="shared" si="0"/>
        <v>1.0387962311787532E-2</v>
      </c>
      <c r="I23" s="221"/>
      <c r="J23" s="294">
        <f t="shared" si="1"/>
        <v>0.97519830353262849</v>
      </c>
      <c r="K23" s="221"/>
      <c r="L23" s="221"/>
      <c r="M23" s="221"/>
      <c r="N23" s="221">
        <v>536.173</v>
      </c>
    </row>
    <row r="24" spans="1:14" s="197" customFormat="1" ht="18" customHeight="1">
      <c r="B24" s="203" t="s">
        <v>108</v>
      </c>
      <c r="C24" s="203" t="s">
        <v>113</v>
      </c>
      <c r="F24" s="301">
        <v>431.55599999999998</v>
      </c>
      <c r="G24" s="221"/>
      <c r="H24" s="302">
        <f t="shared" si="0"/>
        <v>4.2330352008839826E-3</v>
      </c>
      <c r="I24" s="221"/>
      <c r="J24" s="294">
        <f t="shared" si="1"/>
        <v>0.91853827687383294</v>
      </c>
      <c r="K24" s="221"/>
      <c r="L24" s="221"/>
      <c r="M24" s="221"/>
      <c r="N24" s="221">
        <v>224.94</v>
      </c>
    </row>
    <row r="25" spans="1:14" s="197" customFormat="1" ht="18" customHeight="1">
      <c r="B25" s="203" t="s">
        <v>108</v>
      </c>
      <c r="C25" s="203" t="s">
        <v>115</v>
      </c>
      <c r="F25" s="301">
        <v>295.98</v>
      </c>
      <c r="G25" s="221"/>
      <c r="H25" s="302">
        <f t="shared" si="0"/>
        <v>2.9032008795095918E-3</v>
      </c>
      <c r="I25" s="221"/>
      <c r="J25" s="294">
        <f t="shared" si="1"/>
        <v>4.8886368871485078E-2</v>
      </c>
      <c r="K25" s="221"/>
      <c r="L25" s="221"/>
      <c r="M25" s="221"/>
      <c r="N25" s="221">
        <v>282.185</v>
      </c>
    </row>
    <row r="26" spans="1:14" s="197" customFormat="1" ht="18" customHeight="1">
      <c r="B26" s="203" t="s">
        <v>108</v>
      </c>
      <c r="C26" s="203" t="s">
        <v>398</v>
      </c>
      <c r="F26" s="301">
        <v>261.86200000000002</v>
      </c>
      <c r="G26" s="221"/>
      <c r="H26" s="302">
        <f t="shared" si="0"/>
        <v>2.5685451338270855E-3</v>
      </c>
      <c r="I26" s="221"/>
      <c r="J26" s="294">
        <f t="shared" si="1"/>
        <v>-0.18756631649489003</v>
      </c>
      <c r="K26" s="221"/>
      <c r="L26" s="221"/>
      <c r="M26" s="221"/>
      <c r="N26" s="221">
        <v>322.31799999999998</v>
      </c>
    </row>
    <row r="27" spans="1:14" s="197" customFormat="1" ht="18" customHeight="1">
      <c r="B27" s="203" t="s">
        <v>108</v>
      </c>
      <c r="C27" s="203" t="s">
        <v>114</v>
      </c>
      <c r="F27" s="301">
        <v>223.02199999999999</v>
      </c>
      <c r="G27" s="221"/>
      <c r="H27" s="302">
        <f t="shared" si="0"/>
        <v>2.1875723580984797E-3</v>
      </c>
      <c r="I27" s="221"/>
      <c r="J27" s="294">
        <f t="shared" si="1"/>
        <v>0.51916134217947474</v>
      </c>
      <c r="K27" s="221"/>
      <c r="L27" s="221"/>
      <c r="M27" s="221"/>
      <c r="N27" s="221">
        <v>146.80600000000001</v>
      </c>
    </row>
    <row r="28" spans="1:14" s="197" customFormat="1" ht="18" customHeight="1">
      <c r="B28" s="203" t="s">
        <v>108</v>
      </c>
      <c r="C28" s="203" t="s">
        <v>397</v>
      </c>
      <c r="F28" s="301">
        <v>66.266000000000005</v>
      </c>
      <c r="G28" s="221"/>
      <c r="H28" s="302">
        <f t="shared" si="0"/>
        <v>6.4998820691121906E-4</v>
      </c>
      <c r="I28" s="221"/>
      <c r="J28" s="294">
        <f t="shared" si="1"/>
        <v>-0.64218063220190713</v>
      </c>
      <c r="K28" s="221"/>
      <c r="L28" s="221"/>
      <c r="M28" s="221"/>
      <c r="N28" s="221">
        <v>185.19399999999999</v>
      </c>
    </row>
    <row r="29" spans="1:14" s="197" customFormat="1" ht="18" customHeight="1">
      <c r="B29" s="203" t="s">
        <v>108</v>
      </c>
      <c r="C29" s="203" t="s">
        <v>112</v>
      </c>
      <c r="F29" s="301">
        <v>41.415999999999997</v>
      </c>
      <c r="G29" s="221"/>
      <c r="H29" s="302">
        <f t="shared" si="0"/>
        <v>4.0624017712605323E-4</v>
      </c>
      <c r="I29" s="221"/>
      <c r="J29" s="294">
        <f t="shared" si="1"/>
        <v>-0.45320359637194196</v>
      </c>
      <c r="K29" s="221"/>
      <c r="L29" s="221"/>
      <c r="M29" s="221"/>
      <c r="N29" s="221">
        <v>75.742999999999995</v>
      </c>
    </row>
    <row r="30" spans="1:14" s="197" customFormat="1" ht="18" customHeight="1">
      <c r="A30" s="222"/>
      <c r="B30" s="222"/>
      <c r="C30" s="222"/>
      <c r="D30" s="303"/>
      <c r="E30" s="303"/>
      <c r="F30" s="222"/>
      <c r="G30" s="303"/>
      <c r="H30" s="222"/>
      <c r="I30" s="304"/>
      <c r="J30" s="305"/>
      <c r="K30" s="221"/>
      <c r="L30" s="221"/>
      <c r="M30" s="221"/>
      <c r="N30" s="221"/>
    </row>
    <row r="31" spans="1:14" ht="18" customHeight="1">
      <c r="A31" s="241" t="s">
        <v>318</v>
      </c>
    </row>
    <row r="32" spans="1:14" ht="18" customHeight="1">
      <c r="A32" s="200" t="s">
        <v>377</v>
      </c>
    </row>
    <row r="33" spans="1:13" ht="18" customHeight="1">
      <c r="A33" s="227" t="s">
        <v>381</v>
      </c>
      <c r="B33" s="230"/>
      <c r="C33" s="230"/>
      <c r="D33" s="230"/>
      <c r="E33" s="230"/>
      <c r="F33" s="230"/>
      <c r="G33" s="230"/>
      <c r="H33" s="230"/>
      <c r="I33" s="230"/>
      <c r="J33" s="230"/>
      <c r="K33" s="230"/>
      <c r="L33" s="230"/>
      <c r="M33" s="230"/>
    </row>
    <row r="34" spans="1:13" ht="18" customHeight="1"/>
    <row r="35" spans="1:13" ht="18" customHeight="1">
      <c r="A35" s="230"/>
      <c r="B35" s="221"/>
      <c r="C35" s="221"/>
      <c r="D35" s="221"/>
      <c r="E35" s="221"/>
      <c r="F35" s="221"/>
      <c r="G35" s="221"/>
      <c r="H35" s="197"/>
      <c r="I35" s="197"/>
      <c r="J35" s="197"/>
    </row>
    <row r="36" spans="1:13" ht="18" customHeight="1">
      <c r="A36" s="197"/>
      <c r="B36" s="197"/>
      <c r="C36" s="197"/>
      <c r="D36" s="197"/>
      <c r="E36" s="197"/>
      <c r="F36" s="197"/>
      <c r="G36" s="197"/>
      <c r="H36" s="197"/>
      <c r="I36" s="197"/>
      <c r="J36" s="197"/>
    </row>
    <row r="37" spans="1:13" ht="18" customHeight="1">
      <c r="A37" s="197"/>
      <c r="B37" s="197"/>
      <c r="C37" s="197"/>
      <c r="D37" s="197"/>
      <c r="E37" s="197"/>
      <c r="F37" s="197"/>
      <c r="G37" s="197"/>
      <c r="H37" s="197"/>
      <c r="I37" s="197"/>
      <c r="J37" s="197"/>
    </row>
    <row r="38" spans="1:13" s="197" customFormat="1" ht="25.5" customHeight="1">
      <c r="A38" s="256" t="s">
        <v>713</v>
      </c>
      <c r="B38" s="237"/>
      <c r="C38" s="237"/>
      <c r="D38" s="221"/>
      <c r="E38" s="237"/>
      <c r="F38" s="237"/>
      <c r="G38" s="237"/>
      <c r="H38" s="306"/>
      <c r="I38" s="306"/>
    </row>
    <row r="39" spans="1:13" ht="6.75" customHeight="1">
      <c r="A39" s="307"/>
      <c r="B39" s="307"/>
      <c r="C39" s="307"/>
      <c r="D39" s="307"/>
      <c r="E39" s="307"/>
      <c r="F39" s="307"/>
      <c r="G39" s="307"/>
      <c r="H39" s="308"/>
      <c r="I39" s="308"/>
      <c r="J39" s="196"/>
      <c r="K39" s="283"/>
    </row>
    <row r="40" spans="1:13" ht="23.25" customHeight="1">
      <c r="A40" s="309"/>
      <c r="B40" s="309"/>
      <c r="C40" s="309"/>
      <c r="D40" s="310"/>
      <c r="E40" s="311" t="s">
        <v>117</v>
      </c>
      <c r="F40" s="310"/>
      <c r="G40" s="311" t="s">
        <v>118</v>
      </c>
      <c r="H40" s="310"/>
      <c r="I40" s="311" t="s">
        <v>119</v>
      </c>
    </row>
    <row r="41" spans="1:13" ht="6" customHeight="1">
      <c r="A41" s="203"/>
      <c r="B41" s="203"/>
      <c r="C41" s="203"/>
      <c r="D41" s="197"/>
      <c r="E41" s="312"/>
      <c r="F41" s="197"/>
      <c r="G41" s="312"/>
      <c r="H41" s="197"/>
      <c r="I41" s="312"/>
    </row>
    <row r="42" spans="1:13" ht="18" customHeight="1">
      <c r="A42" s="203"/>
      <c r="B42" s="203"/>
      <c r="C42" s="203"/>
      <c r="D42" s="197"/>
      <c r="E42" s="312"/>
      <c r="F42" s="197"/>
      <c r="G42" s="312"/>
      <c r="H42" s="197"/>
      <c r="I42" s="201" t="s">
        <v>89</v>
      </c>
    </row>
    <row r="43" spans="1:13" ht="5.25" customHeight="1">
      <c r="A43" s="203"/>
      <c r="B43" s="203"/>
      <c r="C43" s="203"/>
      <c r="D43" s="197"/>
      <c r="E43" s="312"/>
      <c r="F43" s="197"/>
      <c r="G43" s="312"/>
      <c r="H43" s="197"/>
      <c r="I43" s="312"/>
    </row>
    <row r="44" spans="1:13" ht="18" customHeight="1">
      <c r="A44" s="203" t="s">
        <v>120</v>
      </c>
      <c r="B44" s="203"/>
      <c r="C44" s="203"/>
      <c r="D44" s="197"/>
      <c r="E44" s="313">
        <v>0</v>
      </c>
      <c r="F44" s="314"/>
      <c r="G44" s="313">
        <v>0.93335654394058087</v>
      </c>
      <c r="H44" s="314"/>
      <c r="I44" s="313">
        <v>18.243167537615847</v>
      </c>
    </row>
    <row r="45" spans="1:13" ht="18" customHeight="1">
      <c r="A45" s="203" t="s">
        <v>121</v>
      </c>
      <c r="B45" s="203"/>
      <c r="C45" s="203"/>
      <c r="D45" s="197"/>
      <c r="E45" s="313">
        <v>6.9989680732783235</v>
      </c>
      <c r="F45" s="314"/>
      <c r="G45" s="313">
        <v>5.809296555843094</v>
      </c>
      <c r="H45" s="314"/>
      <c r="I45" s="313">
        <v>25.777086253964487</v>
      </c>
    </row>
    <row r="46" spans="1:13" ht="18" customHeight="1">
      <c r="A46" s="203" t="s">
        <v>122</v>
      </c>
      <c r="B46" s="203"/>
      <c r="C46" s="203"/>
      <c r="D46" s="197"/>
      <c r="E46" s="313">
        <v>1.359100510277391</v>
      </c>
      <c r="F46" s="314"/>
      <c r="G46" s="313">
        <v>8.0561328722348051</v>
      </c>
      <c r="H46" s="314"/>
      <c r="I46" s="313">
        <v>25.438430279767825</v>
      </c>
    </row>
    <row r="47" spans="1:13" ht="18" customHeight="1">
      <c r="A47" s="203" t="s">
        <v>123</v>
      </c>
      <c r="B47" s="203"/>
      <c r="C47" s="203"/>
      <c r="D47" s="197"/>
      <c r="E47" s="313">
        <v>25.212897316760014</v>
      </c>
      <c r="F47" s="314"/>
      <c r="G47" s="313">
        <v>33.956700895235954</v>
      </c>
      <c r="H47" s="314"/>
      <c r="I47" s="313">
        <v>16.126876007059742</v>
      </c>
    </row>
    <row r="48" spans="1:13" ht="18" customHeight="1">
      <c r="A48" s="203" t="s">
        <v>124</v>
      </c>
      <c r="B48" s="203"/>
      <c r="C48" s="203"/>
      <c r="D48" s="197"/>
      <c r="E48" s="313">
        <v>9.9368473140322813</v>
      </c>
      <c r="F48" s="314"/>
      <c r="G48" s="313">
        <v>30.584624246451359</v>
      </c>
      <c r="H48" s="314"/>
      <c r="I48" s="313">
        <v>9.2938085681153595</v>
      </c>
    </row>
    <row r="49" spans="1:10" ht="18" customHeight="1">
      <c r="A49" s="203" t="s">
        <v>125</v>
      </c>
      <c r="B49" s="203"/>
      <c r="C49" s="203"/>
      <c r="D49" s="197"/>
      <c r="E49" s="313">
        <v>56.492186785651988</v>
      </c>
      <c r="F49" s="314"/>
      <c r="G49" s="313">
        <v>20.659888886294205</v>
      </c>
      <c r="H49" s="314"/>
      <c r="I49" s="313">
        <v>5.1206313534767336</v>
      </c>
    </row>
    <row r="50" spans="1:10" ht="18" customHeight="1">
      <c r="A50" s="203" t="s">
        <v>128</v>
      </c>
      <c r="B50" s="203"/>
      <c r="C50" s="203"/>
      <c r="D50" s="197"/>
      <c r="E50" s="314">
        <v>100</v>
      </c>
      <c r="F50" s="221"/>
      <c r="G50" s="314">
        <v>100</v>
      </c>
      <c r="H50" s="221"/>
      <c r="I50" s="314">
        <v>100</v>
      </c>
    </row>
    <row r="51" spans="1:10" ht="6.75" customHeight="1">
      <c r="A51" s="222"/>
      <c r="B51" s="222"/>
      <c r="C51" s="222"/>
      <c r="D51" s="222"/>
      <c r="E51" s="222"/>
      <c r="F51" s="303"/>
      <c r="G51" s="303"/>
      <c r="H51" s="303"/>
      <c r="I51" s="303"/>
    </row>
    <row r="52" spans="1:10" ht="18" customHeight="1">
      <c r="A52" s="241" t="s">
        <v>318</v>
      </c>
      <c r="B52" s="241"/>
      <c r="C52" s="241"/>
      <c r="D52" s="241"/>
      <c r="E52" s="241"/>
      <c r="F52" s="241"/>
    </row>
    <row r="53" spans="1:10" ht="18" customHeight="1">
      <c r="A53" s="241" t="s">
        <v>378</v>
      </c>
      <c r="B53" s="241"/>
      <c r="C53" s="241"/>
      <c r="D53" s="241"/>
      <c r="E53" s="241"/>
      <c r="F53" s="241"/>
    </row>
    <row r="54" spans="1:10" ht="18" customHeight="1">
      <c r="A54" s="241" t="s">
        <v>451</v>
      </c>
      <c r="B54" s="241"/>
      <c r="C54" s="241"/>
      <c r="D54" s="241"/>
      <c r="E54" s="241"/>
      <c r="F54" s="241"/>
    </row>
    <row r="55" spans="1:10" ht="18" customHeight="1">
      <c r="B55" s="241"/>
      <c r="C55" s="241"/>
      <c r="D55" s="241"/>
      <c r="E55" s="241"/>
      <c r="F55" s="241"/>
    </row>
    <row r="56" spans="1:10" ht="18" customHeight="1">
      <c r="B56" s="241"/>
      <c r="C56" s="241"/>
      <c r="D56" s="241"/>
      <c r="E56" s="241"/>
      <c r="F56" s="241"/>
    </row>
    <row r="57" spans="1:10" ht="18" customHeight="1">
      <c r="B57" s="241"/>
      <c r="C57" s="241"/>
      <c r="D57" s="241"/>
      <c r="E57" s="241"/>
      <c r="F57" s="241"/>
    </row>
    <row r="58" spans="1:10" ht="18" customHeight="1">
      <c r="A58" s="197"/>
      <c r="B58" s="196"/>
      <c r="C58" s="196"/>
      <c r="D58" s="196"/>
      <c r="E58" s="315"/>
      <c r="F58" s="315"/>
      <c r="G58" s="197"/>
      <c r="H58" s="197"/>
      <c r="I58" s="197"/>
      <c r="J58" s="197"/>
    </row>
    <row r="59" spans="1:10" ht="18" customHeight="1"/>
    <row r="60" spans="1:10" ht="18" customHeight="1"/>
    <row r="61" spans="1:10" ht="18" customHeight="1">
      <c r="F61" s="316"/>
      <c r="G61" s="316"/>
      <c r="H61" s="316"/>
      <c r="I61" s="316"/>
      <c r="J61" s="316"/>
    </row>
    <row r="62" spans="1:10" ht="18" customHeight="1">
      <c r="F62" s="316"/>
      <c r="G62" s="316"/>
      <c r="H62" s="316"/>
      <c r="I62" s="316"/>
      <c r="J62" s="316"/>
    </row>
    <row r="63" spans="1:10" ht="18" customHeight="1">
      <c r="F63" s="316"/>
      <c r="G63" s="316"/>
      <c r="H63" s="316"/>
      <c r="I63" s="316"/>
      <c r="J63" s="316"/>
    </row>
    <row r="64" spans="1:10" ht="18" customHeight="1">
      <c r="F64" s="316"/>
      <c r="G64" s="316"/>
      <c r="H64" s="316"/>
      <c r="I64" s="316"/>
      <c r="J64" s="316"/>
    </row>
    <row r="65" spans="6:10" ht="18" customHeight="1">
      <c r="F65" s="316"/>
      <c r="G65" s="316"/>
      <c r="H65" s="316"/>
      <c r="I65" s="316"/>
      <c r="J65" s="316"/>
    </row>
    <row r="66" spans="6:10" ht="18" customHeight="1">
      <c r="F66" s="316"/>
      <c r="G66" s="316"/>
      <c r="H66" s="316"/>
      <c r="I66" s="316"/>
      <c r="J66" s="316"/>
    </row>
    <row r="67" spans="6:10" ht="18" customHeight="1"/>
    <row r="68" spans="6:10" ht="18" customHeight="1"/>
    <row r="69" spans="6:10" ht="18" customHeight="1"/>
    <row r="70" spans="6:10" ht="18" customHeight="1"/>
    <row r="71" spans="6:10" ht="18" customHeight="1"/>
    <row r="72" spans="6:10" ht="18" customHeight="1"/>
    <row r="73" spans="6:10" ht="18" customHeight="1"/>
    <row r="74" spans="6:10" ht="18" customHeight="1"/>
    <row r="75" spans="6:10" ht="18" customHeight="1"/>
    <row r="76" spans="6:10" ht="18" customHeight="1"/>
    <row r="77" spans="6:10" ht="18" customHeight="1"/>
    <row r="78" spans="6:10" ht="18" customHeight="1"/>
    <row r="79" spans="6:10" ht="18" customHeight="1"/>
    <row r="80" spans="6:1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row r="961" ht="15" customHeight="1"/>
    <row r="962" ht="15" customHeight="1"/>
    <row r="963" ht="15" customHeight="1"/>
    <row r="964" ht="15" customHeight="1"/>
    <row r="965" ht="15" customHeight="1"/>
    <row r="966" ht="15" customHeight="1"/>
    <row r="967" ht="15" customHeight="1"/>
    <row r="968" ht="15" customHeight="1"/>
    <row r="969" ht="15" customHeight="1"/>
    <row r="970" ht="15" customHeight="1"/>
    <row r="971" ht="15" customHeight="1"/>
    <row r="972" ht="15" customHeight="1"/>
    <row r="973" ht="15" customHeight="1"/>
    <row r="974" ht="15" customHeight="1"/>
    <row r="975" ht="15" customHeight="1"/>
    <row r="976" ht="15" customHeight="1"/>
    <row r="977" ht="15" customHeight="1"/>
    <row r="978" ht="15" customHeight="1"/>
    <row r="979" ht="15" customHeight="1"/>
    <row r="980" ht="15" customHeight="1"/>
    <row r="981" ht="15" customHeight="1"/>
    <row r="982" ht="15" customHeight="1"/>
    <row r="983" ht="15" customHeight="1"/>
    <row r="984" ht="15" customHeight="1"/>
    <row r="985" ht="15" customHeight="1"/>
    <row r="986" ht="15" customHeight="1"/>
    <row r="987" ht="15" customHeight="1"/>
    <row r="988" ht="15" customHeight="1"/>
    <row r="989" ht="15" customHeight="1"/>
    <row r="990" ht="15" customHeight="1"/>
    <row r="991" ht="15" customHeight="1"/>
    <row r="992" ht="15" customHeight="1"/>
    <row r="993" ht="15" customHeight="1"/>
    <row r="994" ht="15" customHeight="1"/>
    <row r="995" ht="15" customHeight="1"/>
    <row r="996" ht="15" customHeight="1"/>
    <row r="997" ht="15" customHeight="1"/>
    <row r="998" ht="15" customHeight="1"/>
    <row r="999" ht="15" customHeight="1"/>
    <row r="1000" ht="15" customHeight="1"/>
    <row r="1001" ht="15" customHeight="1"/>
    <row r="1002" ht="15" customHeight="1"/>
    <row r="1003" ht="15" customHeight="1"/>
    <row r="1004" ht="15" customHeight="1"/>
    <row r="1005" ht="15" customHeight="1"/>
    <row r="1006" ht="15" customHeight="1"/>
    <row r="1007" ht="15" customHeight="1"/>
    <row r="1008" ht="15" customHeight="1"/>
    <row r="1009" ht="15" customHeight="1"/>
    <row r="1010" ht="15" customHeight="1"/>
    <row r="1011" ht="15" customHeight="1"/>
    <row r="1012" ht="15" customHeight="1"/>
    <row r="1013" ht="15" customHeight="1"/>
    <row r="1014" ht="15" customHeight="1"/>
    <row r="1015" ht="15" customHeight="1"/>
    <row r="1016" ht="15" customHeight="1"/>
    <row r="1017" ht="15" customHeight="1"/>
    <row r="1018" ht="15" customHeight="1"/>
    <row r="1019" ht="15" customHeight="1"/>
    <row r="1020" ht="15" customHeight="1"/>
    <row r="1021" ht="15" customHeight="1"/>
    <row r="1022" ht="15" customHeight="1"/>
    <row r="1023" ht="15" customHeight="1"/>
    <row r="1024" ht="15" customHeight="1"/>
    <row r="1025" ht="15" customHeight="1"/>
    <row r="1026" ht="15" customHeight="1"/>
    <row r="1027" ht="15" customHeight="1"/>
    <row r="1028" ht="15" customHeight="1"/>
    <row r="1029" ht="15" customHeight="1"/>
    <row r="1030" ht="15" customHeight="1"/>
    <row r="1031" ht="15" customHeight="1"/>
    <row r="1032" ht="15" customHeight="1"/>
    <row r="1033" ht="15" customHeight="1"/>
    <row r="1034" ht="15" customHeight="1"/>
    <row r="1035" ht="15" customHeight="1"/>
    <row r="1036" ht="15" customHeight="1"/>
    <row r="1037" ht="15" customHeight="1"/>
    <row r="1038" ht="15" customHeight="1"/>
  </sheetData>
  <mergeCells count="2">
    <mergeCell ref="I7:K7"/>
    <mergeCell ref="E7:H7"/>
  </mergeCells>
  <phoneticPr fontId="0" type="noConversion"/>
  <pageMargins left="0.74803149606299213" right="0.74803149606299213" top="0.98425196850393704" bottom="0.98425196850393704" header="0.51181102362204722" footer="0.51181102362204722"/>
  <pageSetup paperSize="9" scale="54" orientation="portrait" r:id="rId1"/>
  <headerFooter alignWithMargins="0">
    <oddHeader>&amp;R&amp;"Arial MT,Bold"&amp;16RAIL SERVICES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AL96"/>
  <sheetViews>
    <sheetView showGridLines="0" zoomScale="70" zoomScaleNormal="70" zoomScaleSheetLayoutView="43" workbookViewId="0"/>
  </sheetViews>
  <sheetFormatPr defaultColWidth="7.109375" defaultRowHeight="12.75"/>
  <cols>
    <col min="1" max="1" width="3.6640625" style="281" customWidth="1"/>
    <col min="2" max="2" width="27.44140625" style="281" customWidth="1"/>
    <col min="3" max="8" width="8.33203125" style="281" hidden="1" customWidth="1"/>
    <col min="9" max="13" width="12.5546875" style="281" hidden="1" customWidth="1"/>
    <col min="14" max="14" width="12.5546875" style="343" hidden="1" customWidth="1"/>
    <col min="15" max="15" width="12.5546875" style="344" hidden="1" customWidth="1"/>
    <col min="16" max="26" width="12.5546875" style="281" customWidth="1"/>
    <col min="27" max="28" width="15.33203125" style="281" customWidth="1"/>
    <col min="29" max="16384" width="7.109375" style="281"/>
  </cols>
  <sheetData>
    <row r="1" spans="2:28" ht="23.25" customHeight="1">
      <c r="B1" s="317" t="s">
        <v>714</v>
      </c>
      <c r="C1" s="318"/>
      <c r="D1" s="318"/>
      <c r="E1" s="318"/>
      <c r="F1" s="318"/>
      <c r="G1" s="318"/>
      <c r="H1" s="318"/>
      <c r="I1" s="318"/>
      <c r="J1" s="318"/>
      <c r="K1" s="318"/>
      <c r="L1" s="318"/>
      <c r="M1" s="318"/>
      <c r="N1" s="318"/>
      <c r="O1" s="318"/>
      <c r="P1" s="318"/>
      <c r="Q1" s="318"/>
      <c r="R1" s="318"/>
      <c r="S1" s="318"/>
      <c r="T1" s="318"/>
      <c r="U1" s="318"/>
      <c r="V1" s="318"/>
      <c r="W1" s="318"/>
      <c r="X1" s="318"/>
      <c r="Y1" s="318"/>
      <c r="Z1" s="319" t="s">
        <v>347</v>
      </c>
      <c r="AA1" s="320"/>
      <c r="AB1" s="320"/>
    </row>
    <row r="2" spans="2:28" ht="19.5" customHeight="1">
      <c r="B2" s="321" t="s">
        <v>400</v>
      </c>
      <c r="C2" s="322"/>
      <c r="D2" s="322"/>
      <c r="E2" s="322"/>
      <c r="F2" s="322"/>
      <c r="G2" s="322"/>
      <c r="H2" s="322"/>
      <c r="I2" s="322"/>
      <c r="J2" s="322"/>
      <c r="K2" s="322"/>
      <c r="L2" s="322"/>
      <c r="M2" s="322"/>
      <c r="N2" s="322"/>
      <c r="O2" s="322"/>
      <c r="P2" s="322"/>
      <c r="Q2" s="322"/>
      <c r="R2" s="322"/>
      <c r="S2" s="322"/>
      <c r="T2" s="322"/>
      <c r="U2" s="322"/>
      <c r="V2" s="322"/>
      <c r="W2" s="322"/>
      <c r="X2" s="322"/>
      <c r="Y2" s="322"/>
      <c r="Z2" s="322"/>
      <c r="AA2" s="320"/>
      <c r="AB2" s="320"/>
    </row>
    <row r="3" spans="2:28" ht="45.75" customHeight="1">
      <c r="B3" s="323" t="s">
        <v>401</v>
      </c>
      <c r="C3" s="324" t="s">
        <v>391</v>
      </c>
      <c r="D3" s="324" t="s">
        <v>392</v>
      </c>
      <c r="E3" s="324" t="s">
        <v>393</v>
      </c>
      <c r="F3" s="324" t="s">
        <v>394</v>
      </c>
      <c r="G3" s="324" t="s">
        <v>27</v>
      </c>
      <c r="H3" s="324" t="s">
        <v>60</v>
      </c>
      <c r="I3" s="324" t="s">
        <v>77</v>
      </c>
      <c r="J3" s="324" t="s">
        <v>81</v>
      </c>
      <c r="K3" s="324" t="s">
        <v>83</v>
      </c>
      <c r="L3" s="324" t="s">
        <v>137</v>
      </c>
      <c r="M3" s="324" t="s">
        <v>226</v>
      </c>
      <c r="N3" s="324" t="s">
        <v>314</v>
      </c>
      <c r="O3" s="325" t="s">
        <v>317</v>
      </c>
      <c r="P3" s="325" t="s">
        <v>341</v>
      </c>
      <c r="Q3" s="325" t="s">
        <v>359</v>
      </c>
      <c r="R3" s="325" t="s">
        <v>385</v>
      </c>
      <c r="S3" s="325" t="s">
        <v>395</v>
      </c>
      <c r="T3" s="325" t="s">
        <v>412</v>
      </c>
      <c r="U3" s="325" t="s">
        <v>433</v>
      </c>
      <c r="V3" s="325" t="s">
        <v>455</v>
      </c>
      <c r="W3" s="325" t="s">
        <v>510</v>
      </c>
      <c r="X3" s="325" t="s">
        <v>540</v>
      </c>
      <c r="Y3" s="325" t="s">
        <v>559</v>
      </c>
      <c r="Z3" s="325" t="s">
        <v>599</v>
      </c>
      <c r="AA3" s="324" t="s">
        <v>627</v>
      </c>
    </row>
    <row r="4" spans="2:28" ht="18" customHeight="1">
      <c r="B4" s="237" t="s">
        <v>409</v>
      </c>
      <c r="C4" s="326">
        <v>278.38600000000002</v>
      </c>
      <c r="D4" s="326">
        <v>258.31</v>
      </c>
      <c r="E4" s="326">
        <v>268.86099999999999</v>
      </c>
      <c r="F4" s="326">
        <v>257.16399999999999</v>
      </c>
      <c r="G4" s="326">
        <v>246.459</v>
      </c>
      <c r="H4" s="326">
        <v>233.71600000000001</v>
      </c>
      <c r="I4" s="326">
        <v>260.59300000000002</v>
      </c>
      <c r="J4" s="326">
        <v>245.30199999999999</v>
      </c>
      <c r="K4" s="326">
        <v>252.38499999999999</v>
      </c>
      <c r="L4" s="326">
        <v>239.202</v>
      </c>
      <c r="M4" s="327">
        <v>256.447</v>
      </c>
      <c r="N4" s="326">
        <v>280.27800000000002</v>
      </c>
      <c r="O4" s="326">
        <v>279.346</v>
      </c>
      <c r="P4" s="326">
        <v>288.58108030000005</v>
      </c>
      <c r="Q4" s="326">
        <v>300.83608002</v>
      </c>
      <c r="R4" s="326">
        <v>354.89108572000004</v>
      </c>
      <c r="S4" s="326">
        <v>338.65600000000001</v>
      </c>
      <c r="T4" s="326">
        <v>343.18200000000002</v>
      </c>
      <c r="U4" s="326">
        <v>355.15</v>
      </c>
      <c r="V4" s="326">
        <v>337.35599999999999</v>
      </c>
      <c r="W4" s="326">
        <v>286.26400000000001</v>
      </c>
      <c r="X4" s="326">
        <v>254.93199999999999</v>
      </c>
      <c r="Y4" s="326">
        <v>239.464</v>
      </c>
      <c r="Z4" s="326">
        <v>250.32400000000001</v>
      </c>
      <c r="AA4" s="328">
        <f t="shared" ref="AA4:AA34" si="0">IF(ISERR((Z4-Y4)/Y4*100),"-",(Z4-Y4)/Y4*100)</f>
        <v>4.5351284535462586</v>
      </c>
    </row>
    <row r="5" spans="2:28" ht="18" customHeight="1">
      <c r="B5" s="237" t="s">
        <v>30</v>
      </c>
      <c r="C5" s="326">
        <v>15.079000000000001</v>
      </c>
      <c r="D5" s="326">
        <v>14.608000000000001</v>
      </c>
      <c r="E5" s="326">
        <v>14.863</v>
      </c>
      <c r="F5" s="326">
        <v>14.978</v>
      </c>
      <c r="G5" s="326">
        <v>15.132</v>
      </c>
      <c r="H5" s="326">
        <v>13.808</v>
      </c>
      <c r="I5" s="326">
        <v>14.781000000000001</v>
      </c>
      <c r="J5" s="326">
        <v>14.446999999999999</v>
      </c>
      <c r="K5" s="326">
        <v>15.356999999999999</v>
      </c>
      <c r="L5" s="326">
        <v>14.471</v>
      </c>
      <c r="M5" s="329">
        <v>14.994999999999999</v>
      </c>
      <c r="N5" s="326">
        <v>15.193</v>
      </c>
      <c r="O5" s="326">
        <v>16.337</v>
      </c>
      <c r="P5" s="326">
        <v>19.14300008</v>
      </c>
      <c r="Q5" s="326">
        <v>22.277999799999996</v>
      </c>
      <c r="R5" s="326">
        <v>26.89599986</v>
      </c>
      <c r="S5" s="326">
        <v>25.06</v>
      </c>
      <c r="T5" s="326">
        <v>25.972000000000001</v>
      </c>
      <c r="U5" s="326">
        <v>25.39</v>
      </c>
      <c r="V5" s="326">
        <v>25.047999999999998</v>
      </c>
      <c r="W5" s="326">
        <v>25.036000000000001</v>
      </c>
      <c r="X5" s="326">
        <v>21.597999999999999</v>
      </c>
      <c r="Y5" s="326">
        <v>21.88</v>
      </c>
      <c r="Z5" s="326">
        <v>20.9</v>
      </c>
      <c r="AA5" s="328">
        <f t="shared" si="0"/>
        <v>-4.4789762340036585</v>
      </c>
    </row>
    <row r="6" spans="2:28" ht="18" customHeight="1">
      <c r="B6" s="237" t="s">
        <v>31</v>
      </c>
      <c r="C6" s="326">
        <v>52.241999999999997</v>
      </c>
      <c r="D6" s="326">
        <v>52.887</v>
      </c>
      <c r="E6" s="326">
        <v>55.447000000000003</v>
      </c>
      <c r="F6" s="326">
        <v>55.99</v>
      </c>
      <c r="G6" s="326">
        <v>56.634</v>
      </c>
      <c r="H6" s="326">
        <v>47.137999999999998</v>
      </c>
      <c r="I6" s="326">
        <v>48.255000000000003</v>
      </c>
      <c r="J6" s="326">
        <v>41.497999999999998</v>
      </c>
      <c r="K6" s="326">
        <v>38.945999999999998</v>
      </c>
      <c r="L6" s="326">
        <v>38.886000000000003</v>
      </c>
      <c r="M6" s="329">
        <v>38.460999999999999</v>
      </c>
      <c r="N6" s="326">
        <v>37.991999999999997</v>
      </c>
      <c r="O6" s="326">
        <v>42.222999999999999</v>
      </c>
      <c r="P6" s="326">
        <v>42.853000119999997</v>
      </c>
      <c r="Q6" s="326">
        <v>43.825999540000005</v>
      </c>
      <c r="R6" s="326">
        <v>49.861999920000002</v>
      </c>
      <c r="S6" s="326">
        <v>46.003999999999998</v>
      </c>
      <c r="T6" s="326">
        <v>48.091999999999999</v>
      </c>
      <c r="U6" s="326">
        <v>47.021999999999998</v>
      </c>
      <c r="V6" s="326">
        <v>48.45</v>
      </c>
      <c r="W6" s="326">
        <v>43.722000000000001</v>
      </c>
      <c r="X6" s="326">
        <v>41.968000000000004</v>
      </c>
      <c r="Y6" s="326">
        <v>42.613999999999997</v>
      </c>
      <c r="Z6" s="326">
        <v>41.612000000000002</v>
      </c>
      <c r="AA6" s="328">
        <f t="shared" si="0"/>
        <v>-2.3513399352325419</v>
      </c>
    </row>
    <row r="7" spans="2:28" ht="18" customHeight="1">
      <c r="B7" s="237" t="s">
        <v>32</v>
      </c>
      <c r="C7" s="326">
        <v>30.442</v>
      </c>
      <c r="D7" s="326">
        <v>29.751999999999999</v>
      </c>
      <c r="E7" s="326">
        <v>29.766999999999999</v>
      </c>
      <c r="F7" s="326">
        <v>29.326000000000001</v>
      </c>
      <c r="G7" s="326">
        <v>27.933</v>
      </c>
      <c r="H7" s="326">
        <v>24.283000000000001</v>
      </c>
      <c r="I7" s="326">
        <v>22.059000000000001</v>
      </c>
      <c r="J7" s="326">
        <v>19.09</v>
      </c>
      <c r="K7" s="326">
        <v>21.887</v>
      </c>
      <c r="L7" s="326">
        <v>22.497</v>
      </c>
      <c r="M7" s="329">
        <v>22.137</v>
      </c>
      <c r="N7" s="326">
        <v>29.428999999999998</v>
      </c>
      <c r="O7" s="326">
        <v>30.818000000000001</v>
      </c>
      <c r="P7" s="326">
        <v>29.152000019999999</v>
      </c>
      <c r="Q7" s="326">
        <v>31.623999439999999</v>
      </c>
      <c r="R7" s="326">
        <v>33.341000080000001</v>
      </c>
      <c r="S7" s="326">
        <v>33.787999999999997</v>
      </c>
      <c r="T7" s="326">
        <v>30.346</v>
      </c>
      <c r="U7" s="326">
        <v>29.832000000000001</v>
      </c>
      <c r="V7" s="326">
        <v>30.521999999999998</v>
      </c>
      <c r="W7" s="326">
        <v>26.594000000000001</v>
      </c>
      <c r="X7" s="326">
        <v>27.783999999999999</v>
      </c>
      <c r="Y7" s="326">
        <v>28.925999999999998</v>
      </c>
      <c r="Z7" s="326">
        <v>33.082000000000001</v>
      </c>
      <c r="AA7" s="328">
        <f t="shared" si="0"/>
        <v>14.367696881698135</v>
      </c>
    </row>
    <row r="8" spans="2:28" ht="18" customHeight="1">
      <c r="B8" s="237" t="s">
        <v>410</v>
      </c>
      <c r="C8" s="330" t="s">
        <v>5</v>
      </c>
      <c r="D8" s="330" t="s">
        <v>5</v>
      </c>
      <c r="E8" s="330" t="s">
        <v>5</v>
      </c>
      <c r="F8" s="330" t="s">
        <v>5</v>
      </c>
      <c r="G8" s="330" t="s">
        <v>5</v>
      </c>
      <c r="H8" s="330" t="s">
        <v>5</v>
      </c>
      <c r="I8" s="330" t="s">
        <v>5</v>
      </c>
      <c r="J8" s="330" t="s">
        <v>5</v>
      </c>
      <c r="K8" s="330" t="s">
        <v>5</v>
      </c>
      <c r="L8" s="330" t="s">
        <v>5</v>
      </c>
      <c r="M8" s="331" t="s">
        <v>5</v>
      </c>
      <c r="N8" s="332">
        <v>0</v>
      </c>
      <c r="O8" s="332">
        <v>0</v>
      </c>
      <c r="P8" s="326">
        <v>2.5309999599999999</v>
      </c>
      <c r="Q8" s="326">
        <v>3.2949999800000001</v>
      </c>
      <c r="R8" s="326">
        <v>3.6119999800000002</v>
      </c>
      <c r="S8" s="326">
        <v>4.2939999999999996</v>
      </c>
      <c r="T8" s="326">
        <v>4.2679999999999998</v>
      </c>
      <c r="U8" s="326">
        <v>4.202</v>
      </c>
      <c r="V8" s="326">
        <v>4.282</v>
      </c>
      <c r="W8" s="326">
        <v>3.806</v>
      </c>
      <c r="X8" s="326">
        <v>3.89</v>
      </c>
      <c r="Y8" s="326">
        <v>4.1079999999999997</v>
      </c>
      <c r="Z8" s="326">
        <v>4.4660000000000002</v>
      </c>
      <c r="AA8" s="328">
        <f t="shared" si="0"/>
        <v>8.7147030185005008</v>
      </c>
    </row>
    <row r="9" spans="2:28" ht="18" customHeight="1">
      <c r="B9" s="237" t="s">
        <v>579</v>
      </c>
      <c r="C9" s="326">
        <v>142.93600000000001</v>
      </c>
      <c r="D9" s="326">
        <v>131.35900000000001</v>
      </c>
      <c r="E9" s="326">
        <v>143.83500000000001</v>
      </c>
      <c r="F9" s="326">
        <v>206.857</v>
      </c>
      <c r="G9" s="326">
        <v>236.79900000000001</v>
      </c>
      <c r="H9" s="326">
        <v>267.06</v>
      </c>
      <c r="I9" s="326">
        <v>275.82100000000003</v>
      </c>
      <c r="J9" s="326">
        <v>280.399</v>
      </c>
      <c r="K9" s="326">
        <v>296.20800000000003</v>
      </c>
      <c r="L9" s="326">
        <v>321.37200000000001</v>
      </c>
      <c r="M9" s="329">
        <v>341.49900000000002</v>
      </c>
      <c r="N9" s="326">
        <v>330.20699999999999</v>
      </c>
      <c r="O9" s="326">
        <v>339.048</v>
      </c>
      <c r="P9" s="326">
        <v>336.73502049999996</v>
      </c>
      <c r="Q9" s="326">
        <v>346.62998012000003</v>
      </c>
      <c r="R9" s="326">
        <v>371.53900433999996</v>
      </c>
      <c r="S9" s="326">
        <v>392.476</v>
      </c>
      <c r="T9" s="326">
        <v>388.142</v>
      </c>
      <c r="U9" s="326">
        <v>390.21800000000002</v>
      </c>
      <c r="V9" s="326">
        <v>402.09800000000001</v>
      </c>
      <c r="W9" s="326">
        <v>385.04599999999999</v>
      </c>
      <c r="X9" s="326">
        <v>404.61200000000002</v>
      </c>
      <c r="Y9" s="326">
        <v>423.65199999999999</v>
      </c>
      <c r="Z9" s="326">
        <v>453.44799999999998</v>
      </c>
      <c r="AA9" s="328">
        <f t="shared" si="0"/>
        <v>7.0331309659815116</v>
      </c>
    </row>
    <row r="10" spans="2:28" ht="18" customHeight="1">
      <c r="B10" s="237" t="s">
        <v>40</v>
      </c>
      <c r="C10" s="326">
        <v>169.04</v>
      </c>
      <c r="D10" s="326">
        <v>163.41999999999999</v>
      </c>
      <c r="E10" s="326">
        <v>168.643</v>
      </c>
      <c r="F10" s="326">
        <v>175.94200000000001</v>
      </c>
      <c r="G10" s="326">
        <v>173.339</v>
      </c>
      <c r="H10" s="326">
        <v>149.28700000000001</v>
      </c>
      <c r="I10" s="326">
        <v>154.917</v>
      </c>
      <c r="J10" s="326">
        <v>151.346</v>
      </c>
      <c r="K10" s="326">
        <v>149.71600000000001</v>
      </c>
      <c r="L10" s="326">
        <v>146.13900000000001</v>
      </c>
      <c r="M10" s="329">
        <v>144.90199999999999</v>
      </c>
      <c r="N10" s="326">
        <v>148.34</v>
      </c>
      <c r="O10" s="326">
        <v>158.285</v>
      </c>
      <c r="P10" s="326">
        <v>162.87706094000001</v>
      </c>
      <c r="Q10" s="326">
        <v>169.98688001999997</v>
      </c>
      <c r="R10" s="326">
        <v>193.6199469</v>
      </c>
      <c r="S10" s="326">
        <v>192.96</v>
      </c>
      <c r="T10" s="326">
        <v>191.00200000000001</v>
      </c>
      <c r="U10" s="326">
        <v>178.59800000000001</v>
      </c>
      <c r="V10" s="326">
        <v>171.61</v>
      </c>
      <c r="W10" s="326">
        <v>162.066</v>
      </c>
      <c r="X10" s="326">
        <v>155.87200000000001</v>
      </c>
      <c r="Y10" s="326">
        <v>157.91200000000001</v>
      </c>
      <c r="Z10" s="326">
        <v>164.56</v>
      </c>
      <c r="AA10" s="328">
        <f t="shared" si="0"/>
        <v>4.2099397132580147</v>
      </c>
    </row>
    <row r="11" spans="2:28" ht="18" customHeight="1">
      <c r="B11" s="237" t="s">
        <v>33</v>
      </c>
      <c r="C11" s="326">
        <v>27.184999999999999</v>
      </c>
      <c r="D11" s="326">
        <v>24.355</v>
      </c>
      <c r="E11" s="326">
        <v>24.425999999999998</v>
      </c>
      <c r="F11" s="326">
        <v>23.736999999999998</v>
      </c>
      <c r="G11" s="326">
        <v>25.379000000000001</v>
      </c>
      <c r="H11" s="326">
        <v>24.422000000000001</v>
      </c>
      <c r="I11" s="326">
        <v>21.824999999999999</v>
      </c>
      <c r="J11" s="326">
        <v>21.548999999999999</v>
      </c>
      <c r="K11" s="326">
        <v>22.356000000000002</v>
      </c>
      <c r="L11" s="326">
        <v>22.17</v>
      </c>
      <c r="M11" s="329">
        <v>22.09</v>
      </c>
      <c r="N11" s="326">
        <v>20.696000000000002</v>
      </c>
      <c r="O11" s="326">
        <v>20.47</v>
      </c>
      <c r="P11" s="326">
        <v>20.29599996</v>
      </c>
      <c r="Q11" s="326">
        <v>22.261999840000001</v>
      </c>
      <c r="R11" s="326">
        <v>27.581999859999996</v>
      </c>
      <c r="S11" s="326">
        <v>28.28</v>
      </c>
      <c r="T11" s="326">
        <v>27.274000000000001</v>
      </c>
      <c r="U11" s="326">
        <v>28.797999999999998</v>
      </c>
      <c r="V11" s="326">
        <v>34.078000000000003</v>
      </c>
      <c r="W11" s="326">
        <v>33.893999999999998</v>
      </c>
      <c r="X11" s="326">
        <v>35.326000000000001</v>
      </c>
      <c r="Y11" s="326">
        <v>36.75</v>
      </c>
      <c r="Z11" s="326">
        <v>39.088000000000001</v>
      </c>
      <c r="AA11" s="328">
        <f t="shared" si="0"/>
        <v>6.3619047619047642</v>
      </c>
    </row>
    <row r="12" spans="2:28" ht="18" customHeight="1">
      <c r="B12" s="237" t="s">
        <v>38</v>
      </c>
      <c r="C12" s="326">
        <v>3.23</v>
      </c>
      <c r="D12" s="326">
        <v>3.5579999999999998</v>
      </c>
      <c r="E12" s="326">
        <v>-80.369</v>
      </c>
      <c r="F12" s="326">
        <v>3.2229999999999999</v>
      </c>
      <c r="G12" s="326">
        <v>2.4430000000000001</v>
      </c>
      <c r="H12" s="326">
        <v>2.1429999999999998</v>
      </c>
      <c r="I12" s="326">
        <v>1.865</v>
      </c>
      <c r="J12" s="326">
        <v>1.883</v>
      </c>
      <c r="K12" s="326">
        <v>2.2839999999999998</v>
      </c>
      <c r="L12" s="326">
        <v>2.6459999999999999</v>
      </c>
      <c r="M12" s="329">
        <v>3.1960000000000002</v>
      </c>
      <c r="N12" s="326">
        <v>3.6349999999999998</v>
      </c>
      <c r="O12" s="326">
        <v>4.0759999999999996</v>
      </c>
      <c r="P12" s="326">
        <v>5.3770000999999992</v>
      </c>
      <c r="Q12" s="326">
        <v>6.9520000600000005</v>
      </c>
      <c r="R12" s="326">
        <v>9.2790005999999998</v>
      </c>
      <c r="S12" s="326">
        <v>11.016</v>
      </c>
      <c r="T12" s="326">
        <v>11.965999999999999</v>
      </c>
      <c r="U12" s="326">
        <v>13.247999999999999</v>
      </c>
      <c r="V12" s="326">
        <v>15.88</v>
      </c>
      <c r="W12" s="326">
        <v>15.086</v>
      </c>
      <c r="X12" s="326">
        <v>15.878</v>
      </c>
      <c r="Y12" s="326">
        <v>17.416</v>
      </c>
      <c r="Z12" s="326">
        <v>18.806000000000001</v>
      </c>
      <c r="AA12" s="328">
        <f t="shared" si="0"/>
        <v>7.981166743224624</v>
      </c>
    </row>
    <row r="13" spans="2:28" ht="18" customHeight="1">
      <c r="B13" s="237" t="s">
        <v>47</v>
      </c>
      <c r="C13" s="326">
        <v>23.004999999999999</v>
      </c>
      <c r="D13" s="326">
        <v>24.539000000000001</v>
      </c>
      <c r="E13" s="326">
        <v>25.091000000000001</v>
      </c>
      <c r="F13" s="326">
        <v>29.221</v>
      </c>
      <c r="G13" s="326">
        <v>30.992000000000001</v>
      </c>
      <c r="H13" s="326">
        <v>27.582000000000001</v>
      </c>
      <c r="I13" s="326">
        <v>30.077999999999999</v>
      </c>
      <c r="J13" s="326">
        <v>30.859000000000002</v>
      </c>
      <c r="K13" s="326">
        <v>32.640999999999998</v>
      </c>
      <c r="L13" s="326">
        <v>32.731999999999999</v>
      </c>
      <c r="M13" s="329">
        <v>32.671999999999997</v>
      </c>
      <c r="N13" s="326">
        <v>37.142000000000003</v>
      </c>
      <c r="O13" s="326">
        <v>43.859000000000002</v>
      </c>
      <c r="P13" s="326">
        <v>48.245000099999999</v>
      </c>
      <c r="Q13" s="326">
        <v>47.375</v>
      </c>
      <c r="R13" s="326">
        <v>53.108000400000002</v>
      </c>
      <c r="S13" s="326">
        <v>55.841999999999999</v>
      </c>
      <c r="T13" s="326">
        <v>57.975999999999999</v>
      </c>
      <c r="U13" s="326">
        <v>58.238</v>
      </c>
      <c r="V13" s="326">
        <v>58.54</v>
      </c>
      <c r="W13" s="326">
        <v>60.945999999999998</v>
      </c>
      <c r="X13" s="326">
        <v>60.46</v>
      </c>
      <c r="Y13" s="326">
        <v>66.742000000000004</v>
      </c>
      <c r="Z13" s="326">
        <v>70.932000000000002</v>
      </c>
      <c r="AA13" s="328">
        <f t="shared" si="0"/>
        <v>6.2779059662581238</v>
      </c>
    </row>
    <row r="14" spans="2:28" ht="18" customHeight="1">
      <c r="B14" s="237" t="s">
        <v>54</v>
      </c>
      <c r="C14" s="326">
        <v>3.2909999999999999</v>
      </c>
      <c r="D14" s="326">
        <v>2.8330000000000002</v>
      </c>
      <c r="E14" s="326">
        <v>3.26</v>
      </c>
      <c r="F14" s="326">
        <v>2.448</v>
      </c>
      <c r="G14" s="326">
        <v>2.524</v>
      </c>
      <c r="H14" s="326">
        <v>2.2149999999999999</v>
      </c>
      <c r="I14" s="326">
        <v>1.821</v>
      </c>
      <c r="J14" s="326">
        <v>1.925</v>
      </c>
      <c r="K14" s="326">
        <v>1.9039999999999999</v>
      </c>
      <c r="L14" s="326">
        <v>1.962</v>
      </c>
      <c r="M14" s="329">
        <v>2.0169999999999999</v>
      </c>
      <c r="N14" s="326">
        <v>2.4580000000000002</v>
      </c>
      <c r="O14" s="326">
        <v>2.4089999999999998</v>
      </c>
      <c r="P14" s="326">
        <v>2.8849999799999995</v>
      </c>
      <c r="Q14" s="326">
        <v>3.6170000199999999</v>
      </c>
      <c r="R14" s="326">
        <v>4.7419998400000001</v>
      </c>
      <c r="S14" s="326">
        <v>5.05</v>
      </c>
      <c r="T14" s="326">
        <v>5.4139999999999997</v>
      </c>
      <c r="U14" s="326">
        <v>6.7460000000000004</v>
      </c>
      <c r="V14" s="326">
        <v>8.3659999999999997</v>
      </c>
      <c r="W14" s="326">
        <v>7.8979999999999997</v>
      </c>
      <c r="X14" s="326">
        <v>8.952</v>
      </c>
      <c r="Y14" s="326">
        <v>9.0939999999999994</v>
      </c>
      <c r="Z14" s="326">
        <v>9.0579999999999998</v>
      </c>
      <c r="AA14" s="328">
        <f t="shared" si="0"/>
        <v>-0.39586540576203638</v>
      </c>
    </row>
    <row r="15" spans="2:28" ht="18" customHeight="1">
      <c r="B15" s="237" t="s">
        <v>411</v>
      </c>
      <c r="C15" s="326">
        <v>1775.8309999999999</v>
      </c>
      <c r="D15" s="326">
        <v>1824.981</v>
      </c>
      <c r="E15" s="326">
        <v>1973.5409999999999</v>
      </c>
      <c r="F15" s="326">
        <v>2202.7359999999999</v>
      </c>
      <c r="G15" s="326">
        <v>2372.2759999999998</v>
      </c>
      <c r="H15" s="326">
        <v>2149.2919999999999</v>
      </c>
      <c r="I15" s="326">
        <v>2347.692</v>
      </c>
      <c r="J15" s="326">
        <v>2152.2800000000002</v>
      </c>
      <c r="K15" s="326">
        <v>2252.453</v>
      </c>
      <c r="L15" s="326">
        <v>2193.4769999999999</v>
      </c>
      <c r="M15" s="329">
        <v>2394.3870000000002</v>
      </c>
      <c r="N15" s="326">
        <v>2554.598</v>
      </c>
      <c r="O15" s="326">
        <v>2689.3130000000001</v>
      </c>
      <c r="P15" s="326">
        <v>2873.0330401199999</v>
      </c>
      <c r="Q15" s="326">
        <v>3116.3700764800001</v>
      </c>
      <c r="R15" s="326">
        <v>3377.0942396600003</v>
      </c>
      <c r="S15" s="326">
        <v>3502.288</v>
      </c>
      <c r="T15" s="326">
        <v>3605.08</v>
      </c>
      <c r="U15" s="326">
        <v>3757.0740000000001</v>
      </c>
      <c r="V15" s="326">
        <v>4106.2579999999998</v>
      </c>
      <c r="W15" s="326">
        <v>4162.3900000000003</v>
      </c>
      <c r="X15" s="326">
        <v>4547.3019999999997</v>
      </c>
      <c r="Y15" s="326">
        <v>4929.1779999999999</v>
      </c>
      <c r="Z15" s="326">
        <v>5072.9080000000004</v>
      </c>
      <c r="AA15" s="328">
        <f t="shared" si="0"/>
        <v>2.9159020023216948</v>
      </c>
    </row>
    <row r="16" spans="2:28" ht="18" customHeight="1">
      <c r="B16" s="237" t="s">
        <v>41</v>
      </c>
      <c r="C16" s="326">
        <v>30.123000000000001</v>
      </c>
      <c r="D16" s="326">
        <v>30.266999999999999</v>
      </c>
      <c r="E16" s="326">
        <v>30.850999999999999</v>
      </c>
      <c r="F16" s="326">
        <v>31.931000000000001</v>
      </c>
      <c r="G16" s="326">
        <v>30.83</v>
      </c>
      <c r="H16" s="326">
        <v>27.657</v>
      </c>
      <c r="I16" s="326">
        <v>23.991</v>
      </c>
      <c r="J16" s="326">
        <v>23.358000000000001</v>
      </c>
      <c r="K16" s="326">
        <v>24.995000000000001</v>
      </c>
      <c r="L16" s="326">
        <v>25.321999999999999</v>
      </c>
      <c r="M16" s="329">
        <v>24.853999999999999</v>
      </c>
      <c r="N16" s="326">
        <v>50.052999999999997</v>
      </c>
      <c r="O16" s="326">
        <v>53.456000000000003</v>
      </c>
      <c r="P16" s="326">
        <v>57.436</v>
      </c>
      <c r="Q16" s="326">
        <v>57.503999819999997</v>
      </c>
      <c r="R16" s="326">
        <v>65.945000579999999</v>
      </c>
      <c r="S16" s="326">
        <v>69.09</v>
      </c>
      <c r="T16" s="326">
        <v>71.531999999999996</v>
      </c>
      <c r="U16" s="326">
        <v>73.28</v>
      </c>
      <c r="V16" s="326">
        <v>76.39</v>
      </c>
      <c r="W16" s="326">
        <v>70.721999999999994</v>
      </c>
      <c r="X16" s="326">
        <v>77.400000000000006</v>
      </c>
      <c r="Y16" s="326">
        <v>76.492000000000004</v>
      </c>
      <c r="Z16" s="326">
        <v>77.804000000000002</v>
      </c>
      <c r="AA16" s="328">
        <f t="shared" si="0"/>
        <v>1.7152120483187754</v>
      </c>
    </row>
    <row r="17" spans="2:27" ht="18" customHeight="1">
      <c r="B17" s="237" t="s">
        <v>42</v>
      </c>
      <c r="C17" s="326">
        <v>235.18700000000001</v>
      </c>
      <c r="D17" s="326">
        <v>222.24600000000001</v>
      </c>
      <c r="E17" s="326">
        <v>227.92</v>
      </c>
      <c r="F17" s="326">
        <v>233.71899999999999</v>
      </c>
      <c r="G17" s="326">
        <v>230.12700000000001</v>
      </c>
      <c r="H17" s="326">
        <v>202.517</v>
      </c>
      <c r="I17" s="326">
        <v>202</v>
      </c>
      <c r="J17" s="326">
        <v>196.411</v>
      </c>
      <c r="K17" s="326">
        <v>199.435</v>
      </c>
      <c r="L17" s="326">
        <v>208.154</v>
      </c>
      <c r="M17" s="329">
        <v>208.39500000000001</v>
      </c>
      <c r="N17" s="326">
        <v>217.208</v>
      </c>
      <c r="O17" s="326">
        <v>229.39400000000001</v>
      </c>
      <c r="P17" s="326">
        <v>239.59198094000001</v>
      </c>
      <c r="Q17" s="326">
        <v>246.09899971999999</v>
      </c>
      <c r="R17" s="326">
        <v>287.40813026000001</v>
      </c>
      <c r="S17" s="326">
        <v>288.31599999999997</v>
      </c>
      <c r="T17" s="326">
        <v>294.61200000000002</v>
      </c>
      <c r="U17" s="326">
        <v>286.154</v>
      </c>
      <c r="V17" s="326">
        <v>276.48200000000003</v>
      </c>
      <c r="W17" s="326">
        <v>264.98</v>
      </c>
      <c r="X17" s="326">
        <v>261.25200000000001</v>
      </c>
      <c r="Y17" s="326">
        <v>265.82400000000001</v>
      </c>
      <c r="Z17" s="326">
        <v>264.04000000000002</v>
      </c>
      <c r="AA17" s="328">
        <f t="shared" si="0"/>
        <v>-0.67112074154327361</v>
      </c>
    </row>
    <row r="18" spans="2:27" ht="18" customHeight="1">
      <c r="B18" s="237" t="s">
        <v>715</v>
      </c>
      <c r="C18" s="326">
        <v>386.08800000000002</v>
      </c>
      <c r="D18" s="326">
        <v>360.36</v>
      </c>
      <c r="E18" s="326">
        <v>353.15100000000001</v>
      </c>
      <c r="F18" s="326">
        <v>358.24700000000001</v>
      </c>
      <c r="G18" s="326">
        <v>338.64800000000002</v>
      </c>
      <c r="H18" s="326">
        <v>243.43799999999999</v>
      </c>
      <c r="I18" s="326">
        <v>61.642000000000003</v>
      </c>
      <c r="J18" s="326">
        <v>60.982999999999997</v>
      </c>
      <c r="K18" s="326">
        <v>64.811000000000007</v>
      </c>
      <c r="L18" s="326">
        <v>58.874000000000002</v>
      </c>
      <c r="M18" s="329">
        <v>52.499000000000002</v>
      </c>
      <c r="N18" s="326">
        <v>1288.441</v>
      </c>
      <c r="O18" s="326">
        <v>1335.9549999999999</v>
      </c>
      <c r="P18" s="326">
        <v>1421.1388227599994</v>
      </c>
      <c r="Q18" s="326">
        <v>1624.1460197400002</v>
      </c>
      <c r="R18" s="326">
        <v>1872.9962726199997</v>
      </c>
      <c r="S18" s="326">
        <v>1933.566</v>
      </c>
      <c r="T18" s="326">
        <v>1966.17</v>
      </c>
      <c r="U18" s="326">
        <v>2046.328</v>
      </c>
      <c r="V18" s="326">
        <v>2343.87</v>
      </c>
      <c r="W18" s="326">
        <v>2192.7020000000002</v>
      </c>
      <c r="X18" s="326">
        <v>2429.4499999999998</v>
      </c>
      <c r="Y18" s="326">
        <v>2590.614</v>
      </c>
      <c r="Z18" s="326">
        <v>2673.67</v>
      </c>
      <c r="AA18" s="328">
        <f t="shared" si="0"/>
        <v>3.2060353259883581</v>
      </c>
    </row>
    <row r="19" spans="2:27" ht="18" customHeight="1">
      <c r="B19" s="237" t="s">
        <v>43</v>
      </c>
      <c r="C19" s="326">
        <v>174.749</v>
      </c>
      <c r="D19" s="326">
        <v>164.32</v>
      </c>
      <c r="E19" s="326">
        <v>157.41900000000001</v>
      </c>
      <c r="F19" s="326">
        <v>176.31399999999999</v>
      </c>
      <c r="G19" s="326">
        <v>177.37</v>
      </c>
      <c r="H19" s="326">
        <v>153.708</v>
      </c>
      <c r="I19" s="326">
        <v>160.97999999999999</v>
      </c>
      <c r="J19" s="326">
        <v>145.31</v>
      </c>
      <c r="K19" s="326">
        <v>142.816</v>
      </c>
      <c r="L19" s="326">
        <v>136.22200000000001</v>
      </c>
      <c r="M19" s="329">
        <v>142.511</v>
      </c>
      <c r="N19" s="326">
        <v>139.089</v>
      </c>
      <c r="O19" s="326">
        <v>146.76</v>
      </c>
      <c r="P19" s="326">
        <v>146.00404031999997</v>
      </c>
      <c r="Q19" s="326">
        <v>148.48507942000003</v>
      </c>
      <c r="R19" s="326">
        <v>165.96210276000002</v>
      </c>
      <c r="S19" s="326">
        <v>151.15799999999999</v>
      </c>
      <c r="T19" s="326">
        <v>146.416</v>
      </c>
      <c r="U19" s="326">
        <v>144.26400000000001</v>
      </c>
      <c r="V19" s="326">
        <v>134.398</v>
      </c>
      <c r="W19" s="326">
        <v>96.444000000000003</v>
      </c>
      <c r="X19" s="326">
        <v>88.823999999999998</v>
      </c>
      <c r="Y19" s="326">
        <v>87.427999999999997</v>
      </c>
      <c r="Z19" s="326">
        <v>84.004000000000005</v>
      </c>
      <c r="AA19" s="328">
        <f t="shared" si="0"/>
        <v>-3.9163654664409484</v>
      </c>
    </row>
    <row r="20" spans="2:27" ht="18" customHeight="1">
      <c r="B20" s="237" t="s">
        <v>44</v>
      </c>
      <c r="C20" s="326">
        <v>32</v>
      </c>
      <c r="D20" s="326">
        <v>30.606999999999999</v>
      </c>
      <c r="E20" s="326">
        <v>30.600999999999999</v>
      </c>
      <c r="F20" s="326">
        <v>30.21</v>
      </c>
      <c r="G20" s="326">
        <v>26.754000000000001</v>
      </c>
      <c r="H20" s="326">
        <v>23.087</v>
      </c>
      <c r="I20" s="326">
        <v>17.962</v>
      </c>
      <c r="J20" s="326">
        <v>18.669</v>
      </c>
      <c r="K20" s="326">
        <v>20.533000000000001</v>
      </c>
      <c r="L20" s="326">
        <v>20.952999999999999</v>
      </c>
      <c r="M20" s="329">
        <v>20.641999999999999</v>
      </c>
      <c r="N20" s="326">
        <v>21.036999999999999</v>
      </c>
      <c r="O20" s="326">
        <v>19.526</v>
      </c>
      <c r="P20" s="326">
        <v>19.32900004</v>
      </c>
      <c r="Q20" s="326">
        <v>20.095999640000002</v>
      </c>
      <c r="R20" s="326">
        <v>24.07700028</v>
      </c>
      <c r="S20" s="326">
        <v>22.294</v>
      </c>
      <c r="T20" s="326">
        <v>23.466000000000001</v>
      </c>
      <c r="U20" s="326">
        <v>24.366</v>
      </c>
      <c r="V20" s="326">
        <v>30.225999999999999</v>
      </c>
      <c r="W20" s="326">
        <v>28.962</v>
      </c>
      <c r="X20" s="326">
        <v>31.172000000000001</v>
      </c>
      <c r="Y20" s="326">
        <v>31.056000000000001</v>
      </c>
      <c r="Z20" s="326">
        <v>32.088000000000001</v>
      </c>
      <c r="AA20" s="328">
        <f t="shared" si="0"/>
        <v>3.3230293663060282</v>
      </c>
    </row>
    <row r="21" spans="2:27" ht="18" customHeight="1">
      <c r="B21" s="237" t="s">
        <v>49</v>
      </c>
      <c r="C21" s="326"/>
      <c r="D21" s="326"/>
      <c r="E21" s="326"/>
      <c r="F21" s="326"/>
      <c r="G21" s="326"/>
      <c r="H21" s="326"/>
      <c r="I21" s="326"/>
      <c r="J21" s="326"/>
      <c r="K21" s="326"/>
      <c r="L21" s="326"/>
      <c r="M21" s="329"/>
      <c r="N21" s="332">
        <v>0</v>
      </c>
      <c r="O21" s="332">
        <v>0</v>
      </c>
      <c r="P21" s="332"/>
      <c r="Q21" s="332"/>
      <c r="R21" s="332"/>
      <c r="S21" s="332"/>
      <c r="T21" s="332"/>
      <c r="U21" s="332"/>
      <c r="V21" s="332"/>
      <c r="W21" s="332">
        <v>1.9279999999999999</v>
      </c>
      <c r="X21" s="332">
        <v>4.0380000000000003</v>
      </c>
      <c r="Y21" s="332">
        <v>5.2240000000000002</v>
      </c>
      <c r="Z21" s="332">
        <v>6.1859999999999999</v>
      </c>
      <c r="AA21" s="328">
        <f t="shared" si="0"/>
        <v>18.415007656967834</v>
      </c>
    </row>
    <row r="22" spans="2:27" ht="18" customHeight="1">
      <c r="B22" s="237" t="s">
        <v>50</v>
      </c>
      <c r="C22" s="326">
        <v>31.091000000000001</v>
      </c>
      <c r="D22" s="326">
        <v>28.972999999999999</v>
      </c>
      <c r="E22" s="326">
        <v>28.395</v>
      </c>
      <c r="F22" s="326">
        <v>29.643000000000001</v>
      </c>
      <c r="G22" s="326">
        <v>30.105</v>
      </c>
      <c r="H22" s="326">
        <v>27.035</v>
      </c>
      <c r="I22" s="326">
        <v>25.826000000000001</v>
      </c>
      <c r="J22" s="326">
        <v>24.59</v>
      </c>
      <c r="K22" s="326">
        <v>24.846</v>
      </c>
      <c r="L22" s="326">
        <v>22.916</v>
      </c>
      <c r="M22" s="329">
        <v>22.456</v>
      </c>
      <c r="N22" s="326">
        <v>20.7</v>
      </c>
      <c r="O22" s="326">
        <v>19.219000000000001</v>
      </c>
      <c r="P22" s="326">
        <v>20.89099998</v>
      </c>
      <c r="Q22" s="326">
        <v>20.2059997</v>
      </c>
      <c r="R22" s="326">
        <v>24.600000680000001</v>
      </c>
      <c r="S22" s="326">
        <v>22.007999999999999</v>
      </c>
      <c r="T22" s="326">
        <v>20.108000000000001</v>
      </c>
      <c r="U22" s="326">
        <v>18.422000000000001</v>
      </c>
      <c r="V22" s="326">
        <v>17.506</v>
      </c>
      <c r="W22" s="326">
        <v>14.324</v>
      </c>
      <c r="X22" s="326">
        <v>13.496</v>
      </c>
      <c r="Y22" s="326">
        <v>12.532</v>
      </c>
      <c r="Z22" s="326">
        <v>10.85</v>
      </c>
      <c r="AA22" s="328">
        <f t="shared" si="0"/>
        <v>-13.421640600063839</v>
      </c>
    </row>
    <row r="23" spans="2:27" ht="18" customHeight="1">
      <c r="B23" s="237" t="s">
        <v>34</v>
      </c>
      <c r="C23" s="326">
        <v>43.180999999999997</v>
      </c>
      <c r="D23" s="326">
        <v>41.401000000000003</v>
      </c>
      <c r="E23" s="326">
        <v>39.779000000000003</v>
      </c>
      <c r="F23" s="326">
        <v>38.529000000000003</v>
      </c>
      <c r="G23" s="326">
        <v>36.456000000000003</v>
      </c>
      <c r="H23" s="326">
        <v>31.082999999999998</v>
      </c>
      <c r="I23" s="326">
        <v>25.105</v>
      </c>
      <c r="J23" s="326">
        <v>23.914000000000001</v>
      </c>
      <c r="K23" s="326">
        <v>25.192</v>
      </c>
      <c r="L23" s="326">
        <v>26.43</v>
      </c>
      <c r="M23" s="329">
        <v>25.414000000000001</v>
      </c>
      <c r="N23" s="326">
        <v>26.222000000000001</v>
      </c>
      <c r="O23" s="326">
        <v>25.256</v>
      </c>
      <c r="P23" s="326">
        <v>26.151</v>
      </c>
      <c r="Q23" s="326">
        <v>29.111999660000002</v>
      </c>
      <c r="R23" s="326">
        <v>33.501000440000006</v>
      </c>
      <c r="S23" s="326">
        <v>32.116</v>
      </c>
      <c r="T23" s="326">
        <v>33.884</v>
      </c>
      <c r="U23" s="326">
        <v>35.494</v>
      </c>
      <c r="V23" s="326">
        <v>43.45</v>
      </c>
      <c r="W23" s="326">
        <v>41.578000000000003</v>
      </c>
      <c r="X23" s="326">
        <v>46.646000000000001</v>
      </c>
      <c r="Y23" s="326">
        <v>45.762</v>
      </c>
      <c r="Z23" s="326">
        <v>45.76</v>
      </c>
      <c r="AA23" s="328">
        <f t="shared" si="0"/>
        <v>-4.370438354972344E-3</v>
      </c>
    </row>
    <row r="24" spans="2:27" ht="18" customHeight="1">
      <c r="B24" s="237" t="s">
        <v>45</v>
      </c>
      <c r="C24" s="326">
        <v>83.724000000000004</v>
      </c>
      <c r="D24" s="326">
        <v>87.227000000000004</v>
      </c>
      <c r="E24" s="326">
        <v>96.033000000000001</v>
      </c>
      <c r="F24" s="326">
        <v>102.46</v>
      </c>
      <c r="G24" s="326">
        <v>109.754</v>
      </c>
      <c r="H24" s="326">
        <v>97.781000000000006</v>
      </c>
      <c r="I24" s="326">
        <v>99.98</v>
      </c>
      <c r="J24" s="326">
        <v>93.301000000000002</v>
      </c>
      <c r="K24" s="326">
        <v>93.025000000000006</v>
      </c>
      <c r="L24" s="326">
        <v>87.033000000000001</v>
      </c>
      <c r="M24" s="329">
        <v>88.58</v>
      </c>
      <c r="N24" s="326">
        <v>95.117000000000004</v>
      </c>
      <c r="O24" s="326">
        <v>96.462000000000003</v>
      </c>
      <c r="P24" s="326">
        <v>101.38224038</v>
      </c>
      <c r="Q24" s="326">
        <v>96.246039679999996</v>
      </c>
      <c r="R24" s="326">
        <v>107.3868815</v>
      </c>
      <c r="S24" s="326">
        <v>105.616</v>
      </c>
      <c r="T24" s="326">
        <v>99.528000000000006</v>
      </c>
      <c r="U24" s="326">
        <v>106.316</v>
      </c>
      <c r="V24" s="326">
        <v>119.67</v>
      </c>
      <c r="W24" s="326">
        <v>112.422</v>
      </c>
      <c r="X24" s="326">
        <v>121.89400000000001</v>
      </c>
      <c r="Y24" s="326">
        <v>125.89</v>
      </c>
      <c r="Z24" s="326">
        <v>142.36000000000001</v>
      </c>
      <c r="AA24" s="328">
        <f t="shared" si="0"/>
        <v>13.082850107236489</v>
      </c>
    </row>
    <row r="25" spans="2:27" ht="18" customHeight="1">
      <c r="B25" s="237" t="s">
        <v>580</v>
      </c>
      <c r="C25" s="326">
        <v>69.581999999999994</v>
      </c>
      <c r="D25" s="326">
        <v>68.488</v>
      </c>
      <c r="E25" s="326">
        <v>70.132000000000005</v>
      </c>
      <c r="F25" s="326">
        <v>72.525000000000006</v>
      </c>
      <c r="G25" s="326">
        <v>71.622</v>
      </c>
      <c r="H25" s="326">
        <v>61.292999999999999</v>
      </c>
      <c r="I25" s="326">
        <v>62.65</v>
      </c>
      <c r="J25" s="326">
        <v>57.256</v>
      </c>
      <c r="K25" s="326">
        <v>59.517000000000003</v>
      </c>
      <c r="L25" s="326">
        <v>58.798999999999999</v>
      </c>
      <c r="M25" s="329">
        <v>58.957000000000001</v>
      </c>
      <c r="N25" s="326">
        <v>62.616999999999997</v>
      </c>
      <c r="O25" s="326">
        <v>67.305999999999997</v>
      </c>
      <c r="P25" s="326">
        <v>71.563980219999991</v>
      </c>
      <c r="Q25" s="326">
        <v>78.729039920000005</v>
      </c>
      <c r="R25" s="326">
        <v>87.30488158</v>
      </c>
      <c r="S25" s="326">
        <v>85.808000000000007</v>
      </c>
      <c r="T25" s="326">
        <v>87.067999999999998</v>
      </c>
      <c r="U25" s="326">
        <v>82.05</v>
      </c>
      <c r="V25" s="326">
        <v>79.078000000000003</v>
      </c>
      <c r="W25" s="326">
        <v>73.736000000000004</v>
      </c>
      <c r="X25" s="326">
        <v>70.674000000000007</v>
      </c>
      <c r="Y25" s="326">
        <v>67.947999999999993</v>
      </c>
      <c r="Z25" s="326">
        <v>67.768000000000001</v>
      </c>
      <c r="AA25" s="328">
        <f t="shared" si="0"/>
        <v>-0.26490845941012631</v>
      </c>
    </row>
    <row r="26" spans="2:27" ht="18" customHeight="1">
      <c r="B26" s="237" t="s">
        <v>53</v>
      </c>
      <c r="C26" s="326">
        <v>28.673999999999999</v>
      </c>
      <c r="D26" s="326">
        <v>26.477</v>
      </c>
      <c r="E26" s="326">
        <v>24.547999999999998</v>
      </c>
      <c r="F26" s="326">
        <v>24.384</v>
      </c>
      <c r="G26" s="326">
        <v>22.693000000000001</v>
      </c>
      <c r="H26" s="326">
        <v>18.545000000000002</v>
      </c>
      <c r="I26" s="326">
        <v>14.034000000000001</v>
      </c>
      <c r="J26" s="326">
        <v>13.625999999999999</v>
      </c>
      <c r="K26" s="326">
        <v>16.385000000000002</v>
      </c>
      <c r="L26" s="326">
        <v>16.224</v>
      </c>
      <c r="M26" s="329">
        <v>15.879</v>
      </c>
      <c r="N26" s="326">
        <v>15.704000000000001</v>
      </c>
      <c r="O26" s="326">
        <v>16.329000000000001</v>
      </c>
      <c r="P26" s="326">
        <v>17.426000139999999</v>
      </c>
      <c r="Q26" s="326">
        <v>18.690999980000001</v>
      </c>
      <c r="R26" s="326">
        <v>23.774999820000005</v>
      </c>
      <c r="S26" s="326">
        <v>22.692</v>
      </c>
      <c r="T26" s="326">
        <v>22.754000000000001</v>
      </c>
      <c r="U26" s="326">
        <v>23.568000000000001</v>
      </c>
      <c r="V26" s="326">
        <v>30.33</v>
      </c>
      <c r="W26" s="326">
        <v>28.654</v>
      </c>
      <c r="X26" s="326">
        <v>32.984000000000002</v>
      </c>
      <c r="Y26" s="326">
        <v>34.363999999999997</v>
      </c>
      <c r="Z26" s="326">
        <v>35.372</v>
      </c>
      <c r="AA26" s="328">
        <f t="shared" si="0"/>
        <v>2.9333022930974355</v>
      </c>
    </row>
    <row r="27" spans="2:27" ht="18" customHeight="1">
      <c r="B27" s="237" t="s">
        <v>36</v>
      </c>
      <c r="C27" s="326"/>
      <c r="D27" s="326"/>
      <c r="E27" s="326"/>
      <c r="F27" s="326"/>
      <c r="G27" s="326"/>
      <c r="H27" s="326"/>
      <c r="I27" s="326"/>
      <c r="J27" s="326"/>
      <c r="K27" s="326"/>
      <c r="L27" s="326"/>
      <c r="M27" s="329"/>
      <c r="N27" s="332">
        <v>0</v>
      </c>
      <c r="O27" s="332">
        <v>0</v>
      </c>
      <c r="P27" s="332"/>
      <c r="Q27" s="332"/>
      <c r="R27" s="332"/>
      <c r="S27" s="332"/>
      <c r="T27" s="332"/>
      <c r="U27" s="332"/>
      <c r="V27" s="332"/>
      <c r="W27" s="326">
        <v>3.8479999999999999</v>
      </c>
      <c r="X27" s="326">
        <v>8.1959999999999997</v>
      </c>
      <c r="Y27" s="326">
        <v>9.4580000000000002</v>
      </c>
      <c r="Z27" s="326">
        <v>10.24</v>
      </c>
      <c r="AA27" s="328">
        <f t="shared" si="0"/>
        <v>8.268132797631635</v>
      </c>
    </row>
    <row r="28" spans="2:27" ht="18" customHeight="1">
      <c r="B28" s="237" t="s">
        <v>35</v>
      </c>
      <c r="C28" s="326">
        <v>66.451999999999998</v>
      </c>
      <c r="D28" s="326">
        <v>69.546000000000006</v>
      </c>
      <c r="E28" s="326">
        <v>58.058</v>
      </c>
      <c r="F28" s="326">
        <v>53.451000000000001</v>
      </c>
      <c r="G28" s="326">
        <v>43.143999999999998</v>
      </c>
      <c r="H28" s="326">
        <v>38.460999999999999</v>
      </c>
      <c r="I28" s="326">
        <v>34.951999999999998</v>
      </c>
      <c r="J28" s="326">
        <v>32.773000000000003</v>
      </c>
      <c r="K28" s="326">
        <v>32.381</v>
      </c>
      <c r="L28" s="326">
        <v>34.685000000000002</v>
      </c>
      <c r="M28" s="329">
        <v>35.15</v>
      </c>
      <c r="N28" s="326">
        <v>35.734000000000002</v>
      </c>
      <c r="O28" s="326">
        <v>34.704000000000001</v>
      </c>
      <c r="P28" s="326">
        <v>34.004000079999997</v>
      </c>
      <c r="Q28" s="326">
        <v>37.018999440000002</v>
      </c>
      <c r="R28" s="326">
        <v>40.985999799999995</v>
      </c>
      <c r="S28" s="326">
        <v>40.887999999999998</v>
      </c>
      <c r="T28" s="326">
        <v>45.058</v>
      </c>
      <c r="U28" s="326">
        <v>47.002000000000002</v>
      </c>
      <c r="V28" s="326">
        <v>54.753999999999998</v>
      </c>
      <c r="W28" s="326">
        <v>49.305999999999997</v>
      </c>
      <c r="X28" s="326">
        <v>54.624000000000002</v>
      </c>
      <c r="Y28" s="326">
        <v>53.591999999999999</v>
      </c>
      <c r="Z28" s="326">
        <v>54.433999999999997</v>
      </c>
      <c r="AA28" s="328">
        <f t="shared" si="0"/>
        <v>1.571130019405879</v>
      </c>
    </row>
    <row r="29" spans="2:27" ht="18" customHeight="1">
      <c r="B29" s="237" t="s">
        <v>46</v>
      </c>
      <c r="C29" s="326">
        <v>17.042000000000002</v>
      </c>
      <c r="D29" s="326">
        <v>17.134</v>
      </c>
      <c r="E29" s="326">
        <v>17.39</v>
      </c>
      <c r="F29" s="326">
        <v>16.613</v>
      </c>
      <c r="G29" s="326">
        <v>15.135</v>
      </c>
      <c r="H29" s="326">
        <v>12.656000000000001</v>
      </c>
      <c r="I29" s="326">
        <v>10.592000000000001</v>
      </c>
      <c r="J29" s="326">
        <v>9.9290000000000003</v>
      </c>
      <c r="K29" s="326">
        <v>10.821999999999999</v>
      </c>
      <c r="L29" s="326">
        <v>11.71</v>
      </c>
      <c r="M29" s="329">
        <v>10.936999999999999</v>
      </c>
      <c r="N29" s="326">
        <v>12.445</v>
      </c>
      <c r="O29" s="326">
        <v>13.542</v>
      </c>
      <c r="P29" s="326">
        <v>15.146000059999999</v>
      </c>
      <c r="Q29" s="326">
        <v>18.20899936</v>
      </c>
      <c r="R29" s="326">
        <v>23.9119998</v>
      </c>
      <c r="S29" s="326">
        <v>24.297999999999998</v>
      </c>
      <c r="T29" s="326">
        <v>25.468</v>
      </c>
      <c r="U29" s="326">
        <v>27.3</v>
      </c>
      <c r="V29" s="326">
        <v>33.567999999999998</v>
      </c>
      <c r="W29" s="326">
        <v>30.92</v>
      </c>
      <c r="X29" s="326">
        <v>35.962000000000003</v>
      </c>
      <c r="Y29" s="326">
        <v>36.212000000000003</v>
      </c>
      <c r="Z29" s="326">
        <v>35.36</v>
      </c>
      <c r="AA29" s="328">
        <f t="shared" si="0"/>
        <v>-2.3528112227990823</v>
      </c>
    </row>
    <row r="30" spans="2:27" ht="18" customHeight="1">
      <c r="B30" s="237" t="s">
        <v>56</v>
      </c>
      <c r="C30" s="326">
        <v>77.569999999999993</v>
      </c>
      <c r="D30" s="326">
        <v>73.570999999999998</v>
      </c>
      <c r="E30" s="326">
        <v>76.986999999999995</v>
      </c>
      <c r="F30" s="326">
        <v>79.512</v>
      </c>
      <c r="G30" s="326">
        <v>79.545000000000002</v>
      </c>
      <c r="H30" s="326">
        <v>69.930999999999997</v>
      </c>
      <c r="I30" s="326">
        <v>63.994</v>
      </c>
      <c r="J30" s="326">
        <v>61.563000000000002</v>
      </c>
      <c r="K30" s="326">
        <v>66.433000000000007</v>
      </c>
      <c r="L30" s="326">
        <v>66.983999999999995</v>
      </c>
      <c r="M30" s="329">
        <v>71.825000000000003</v>
      </c>
      <c r="N30" s="326">
        <v>75.218000000000004</v>
      </c>
      <c r="O30" s="326">
        <v>81.584999999999994</v>
      </c>
      <c r="P30" s="326">
        <v>82.299020339999998</v>
      </c>
      <c r="Q30" s="326">
        <v>83.493999920000007</v>
      </c>
      <c r="R30" s="326">
        <v>96.511123940000004</v>
      </c>
      <c r="S30" s="326">
        <v>96.194000000000003</v>
      </c>
      <c r="T30" s="326">
        <v>98.63</v>
      </c>
      <c r="U30" s="326">
        <v>95.97</v>
      </c>
      <c r="V30" s="326">
        <v>103.104</v>
      </c>
      <c r="W30" s="326">
        <v>99.534000000000006</v>
      </c>
      <c r="X30" s="326">
        <v>104.57599999999999</v>
      </c>
      <c r="Y30" s="326">
        <v>109.39400000000001</v>
      </c>
      <c r="Z30" s="326">
        <v>109.03</v>
      </c>
      <c r="AA30" s="328">
        <f t="shared" si="0"/>
        <v>-0.33274219792676413</v>
      </c>
    </row>
    <row r="31" spans="2:27" ht="18" customHeight="1">
      <c r="B31" s="237" t="s">
        <v>39</v>
      </c>
      <c r="C31" s="326">
        <v>9.609</v>
      </c>
      <c r="D31" s="326">
        <v>10.64</v>
      </c>
      <c r="E31" s="326">
        <v>9.6910000000000007</v>
      </c>
      <c r="F31" s="326">
        <v>9.3290000000000006</v>
      </c>
      <c r="G31" s="326">
        <v>8.6170000000000009</v>
      </c>
      <c r="H31" s="326">
        <v>7.4390000000000001</v>
      </c>
      <c r="I31" s="326">
        <v>5.3330000000000002</v>
      </c>
      <c r="J31" s="326">
        <v>5.3650000000000002</v>
      </c>
      <c r="K31" s="326">
        <v>6.319</v>
      </c>
      <c r="L31" s="326">
        <v>5.8739999999999997</v>
      </c>
      <c r="M31" s="329">
        <v>6.4989999999999997</v>
      </c>
      <c r="N31" s="326">
        <v>6.53</v>
      </c>
      <c r="O31" s="326">
        <v>6.9530000000000003</v>
      </c>
      <c r="P31" s="326">
        <v>7.3790000800000008</v>
      </c>
      <c r="Q31" s="326">
        <v>8.452</v>
      </c>
      <c r="R31" s="326">
        <v>9.1649999999999991</v>
      </c>
      <c r="S31" s="326">
        <v>9.9060000000000006</v>
      </c>
      <c r="T31" s="326">
        <v>9.9239999999999995</v>
      </c>
      <c r="U31" s="326">
        <v>10.404</v>
      </c>
      <c r="V31" s="326">
        <v>13.256</v>
      </c>
      <c r="W31" s="326">
        <v>12.731999999999999</v>
      </c>
      <c r="X31" s="326">
        <v>14.984</v>
      </c>
      <c r="Y31" s="326">
        <v>14.981999999999999</v>
      </c>
      <c r="Z31" s="326">
        <v>15.884</v>
      </c>
      <c r="AA31" s="328">
        <f t="shared" si="0"/>
        <v>6.0205580029368644</v>
      </c>
    </row>
    <row r="32" spans="2:27" ht="18" customHeight="1">
      <c r="B32" s="237" t="s">
        <v>48</v>
      </c>
      <c r="C32" s="326">
        <v>28.385000000000002</v>
      </c>
      <c r="D32" s="326">
        <v>31.068000000000001</v>
      </c>
      <c r="E32" s="326">
        <v>31.71</v>
      </c>
      <c r="F32" s="326">
        <v>33.697000000000003</v>
      </c>
      <c r="G32" s="326">
        <v>34.572000000000003</v>
      </c>
      <c r="H32" s="326">
        <v>29.908000000000001</v>
      </c>
      <c r="I32" s="326">
        <v>26.114999999999998</v>
      </c>
      <c r="J32" s="326">
        <v>24.928000000000001</v>
      </c>
      <c r="K32" s="326">
        <v>26.353000000000002</v>
      </c>
      <c r="L32" s="326">
        <v>27.483000000000001</v>
      </c>
      <c r="M32" s="329">
        <v>29.606999999999999</v>
      </c>
      <c r="N32" s="326">
        <v>32.186</v>
      </c>
      <c r="O32" s="326">
        <v>35.146999999999998</v>
      </c>
      <c r="P32" s="326">
        <v>37.579000200000003</v>
      </c>
      <c r="Q32" s="326">
        <v>39.641999259999999</v>
      </c>
      <c r="R32" s="326">
        <v>49.687001539999997</v>
      </c>
      <c r="S32" s="326">
        <v>58.847999999999999</v>
      </c>
      <c r="T32" s="326">
        <v>61.527999999999999</v>
      </c>
      <c r="U32" s="326">
        <v>63.024000000000001</v>
      </c>
      <c r="V32" s="326">
        <v>70.682000000000002</v>
      </c>
      <c r="W32" s="326">
        <v>70.89</v>
      </c>
      <c r="X32" s="326">
        <v>74.25</v>
      </c>
      <c r="Y32" s="326">
        <v>73.492000000000004</v>
      </c>
      <c r="Z32" s="326">
        <v>77.569999999999993</v>
      </c>
      <c r="AA32" s="328">
        <f t="shared" si="0"/>
        <v>5.5489032819898609</v>
      </c>
    </row>
    <row r="33" spans="2:38" ht="18" customHeight="1">
      <c r="B33" s="333" t="s">
        <v>716</v>
      </c>
      <c r="C33" s="326">
        <v>733.02599999999995</v>
      </c>
      <c r="D33" s="326">
        <v>743.35500000000002</v>
      </c>
      <c r="E33" s="326">
        <v>822.35799999999995</v>
      </c>
      <c r="F33" s="326">
        <v>896.50099999999998</v>
      </c>
      <c r="G33" s="326">
        <v>1031.2280000000001</v>
      </c>
      <c r="H33" s="326">
        <v>987.077</v>
      </c>
      <c r="I33" s="326">
        <v>1264.8150000000001</v>
      </c>
      <c r="J33" s="326">
        <v>1109.886</v>
      </c>
      <c r="K33" s="326">
        <v>1114.9179999999999</v>
      </c>
      <c r="L33" s="326">
        <v>1044.0039999999999</v>
      </c>
      <c r="M33" s="334">
        <v>1129.394</v>
      </c>
      <c r="N33" s="332">
        <v>0</v>
      </c>
      <c r="O33" s="332">
        <v>0</v>
      </c>
      <c r="P33" s="332">
        <v>0</v>
      </c>
      <c r="Q33" s="332">
        <v>0</v>
      </c>
      <c r="R33" s="332">
        <v>0</v>
      </c>
      <c r="S33" s="332">
        <v>0</v>
      </c>
      <c r="T33" s="332">
        <v>0</v>
      </c>
      <c r="U33" s="332">
        <v>0</v>
      </c>
      <c r="V33" s="332">
        <v>0</v>
      </c>
      <c r="W33" s="332">
        <v>0</v>
      </c>
      <c r="X33" s="332">
        <v>0</v>
      </c>
      <c r="Y33" s="332">
        <v>0</v>
      </c>
      <c r="Z33" s="332">
        <v>0</v>
      </c>
      <c r="AA33" s="328" t="str">
        <f t="shared" si="0"/>
        <v>-</v>
      </c>
    </row>
    <row r="34" spans="2:38" ht="18" customHeight="1">
      <c r="B34" s="335" t="s">
        <v>402</v>
      </c>
      <c r="C34" s="336">
        <v>4567.1499999999996</v>
      </c>
      <c r="D34" s="336">
        <v>4536.2820000000002</v>
      </c>
      <c r="E34" s="336">
        <v>4702.3879999999999</v>
      </c>
      <c r="F34" s="336">
        <v>5188.6869999999999</v>
      </c>
      <c r="G34" s="336">
        <v>5476.51</v>
      </c>
      <c r="H34" s="336">
        <v>4972.5620000000008</v>
      </c>
      <c r="I34" s="336">
        <v>5279.6779999999999</v>
      </c>
      <c r="J34" s="336">
        <v>4862.4399999999996</v>
      </c>
      <c r="K34" s="336">
        <v>5014.9180000000006</v>
      </c>
      <c r="L34" s="336">
        <v>4887.2210000000014</v>
      </c>
      <c r="M34" s="336">
        <v>5216.4019999999991</v>
      </c>
      <c r="N34" s="336">
        <v>5557.8819999999996</v>
      </c>
      <c r="O34" s="336">
        <v>5807.4130000000014</v>
      </c>
      <c r="P34" s="336">
        <v>6129.0292877200027</v>
      </c>
      <c r="Q34" s="336">
        <v>6641.1821905800034</v>
      </c>
      <c r="R34" s="336">
        <v>7418.7836727599915</v>
      </c>
      <c r="S34" s="336">
        <v>7598.5119999999997</v>
      </c>
      <c r="T34" s="336">
        <v>7744.86</v>
      </c>
      <c r="U34" s="336">
        <v>7978.4579999999996</v>
      </c>
      <c r="V34" s="336">
        <v>8669.2520000000004</v>
      </c>
      <c r="W34" s="336">
        <v>8406.43</v>
      </c>
      <c r="X34" s="336">
        <v>9048.9959999999992</v>
      </c>
      <c r="Y34" s="336">
        <v>9618</v>
      </c>
      <c r="Z34" s="336">
        <v>9921.6039999999994</v>
      </c>
      <c r="AA34" s="337">
        <f t="shared" si="0"/>
        <v>3.1566229985443894</v>
      </c>
    </row>
    <row r="35" spans="2:38" ht="23.25" customHeight="1">
      <c r="B35" s="338" t="s">
        <v>529</v>
      </c>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40"/>
    </row>
    <row r="36" spans="2:38" ht="33" customHeight="1">
      <c r="B36" s="445" t="s">
        <v>405</v>
      </c>
      <c r="C36" s="445"/>
      <c r="D36" s="445"/>
      <c r="E36" s="445"/>
      <c r="F36" s="445"/>
      <c r="G36" s="445"/>
      <c r="H36" s="445"/>
      <c r="I36" s="445"/>
      <c r="J36" s="445"/>
      <c r="K36" s="445"/>
      <c r="L36" s="445"/>
      <c r="M36" s="445"/>
      <c r="N36" s="445"/>
      <c r="O36" s="445"/>
      <c r="P36" s="445"/>
      <c r="Q36" s="445"/>
      <c r="R36" s="445"/>
      <c r="S36" s="445"/>
      <c r="T36" s="445"/>
      <c r="U36" s="445"/>
      <c r="V36" s="445"/>
      <c r="W36" s="445"/>
      <c r="X36" s="445"/>
      <c r="Y36" s="445"/>
      <c r="Z36" s="445"/>
    </row>
    <row r="37" spans="2:38" ht="33" customHeight="1">
      <c r="B37" s="443" t="s">
        <v>432</v>
      </c>
      <c r="C37" s="443"/>
      <c r="D37" s="443"/>
      <c r="E37" s="443"/>
      <c r="F37" s="443"/>
      <c r="G37" s="443"/>
      <c r="H37" s="443"/>
      <c r="I37" s="443"/>
      <c r="J37" s="443"/>
      <c r="K37" s="443"/>
      <c r="L37" s="443"/>
      <c r="M37" s="443"/>
      <c r="N37" s="443"/>
      <c r="O37" s="443"/>
      <c r="P37" s="443"/>
      <c r="Q37" s="443"/>
      <c r="R37" s="443"/>
      <c r="S37" s="443"/>
      <c r="T37" s="443"/>
      <c r="U37" s="443"/>
      <c r="V37" s="443"/>
      <c r="W37" s="443"/>
      <c r="X37" s="443"/>
      <c r="Y37" s="443"/>
      <c r="Z37" s="443"/>
    </row>
    <row r="38" spans="2:38" ht="12.95" customHeight="1">
      <c r="F38" s="341"/>
      <c r="G38" s="341"/>
      <c r="H38" s="342"/>
      <c r="I38" s="342"/>
      <c r="J38" s="342"/>
      <c r="K38" s="342"/>
      <c r="L38" s="342"/>
      <c r="M38" s="342"/>
    </row>
    <row r="39" spans="2:38" ht="23.25" customHeight="1">
      <c r="B39" s="317" t="s">
        <v>717</v>
      </c>
      <c r="F39" s="341"/>
      <c r="G39" s="341"/>
      <c r="H39" s="342"/>
      <c r="I39" s="342"/>
      <c r="J39" s="342"/>
      <c r="K39" s="342"/>
      <c r="L39" s="342"/>
      <c r="M39" s="342"/>
    </row>
    <row r="40" spans="2:38" ht="24" customHeight="1">
      <c r="B40" s="321" t="s">
        <v>403</v>
      </c>
      <c r="C40" s="321"/>
      <c r="D40" s="321"/>
      <c r="E40" s="321"/>
      <c r="F40" s="345"/>
      <c r="G40" s="345"/>
      <c r="H40" s="346"/>
      <c r="I40" s="346"/>
      <c r="J40" s="346"/>
      <c r="K40" s="346"/>
      <c r="L40" s="346"/>
      <c r="M40" s="346"/>
      <c r="N40" s="321"/>
      <c r="O40" s="347"/>
      <c r="P40" s="321"/>
      <c r="Q40" s="321"/>
      <c r="R40" s="321"/>
      <c r="S40" s="321"/>
      <c r="T40" s="321"/>
      <c r="U40" s="321"/>
      <c r="V40" s="321"/>
      <c r="W40" s="321"/>
      <c r="X40" s="321"/>
      <c r="Y40" s="321"/>
      <c r="Z40" s="321"/>
    </row>
    <row r="41" spans="2:38" ht="35.25" customHeight="1">
      <c r="B41" s="323" t="s">
        <v>404</v>
      </c>
      <c r="C41" s="324" t="s">
        <v>391</v>
      </c>
      <c r="D41" s="324" t="s">
        <v>392</v>
      </c>
      <c r="E41" s="324" t="s">
        <v>393</v>
      </c>
      <c r="F41" s="324" t="s">
        <v>394</v>
      </c>
      <c r="G41" s="324" t="s">
        <v>27</v>
      </c>
      <c r="H41" s="324" t="s">
        <v>60</v>
      </c>
      <c r="I41" s="324" t="s">
        <v>77</v>
      </c>
      <c r="J41" s="324" t="s">
        <v>81</v>
      </c>
      <c r="K41" s="324" t="s">
        <v>83</v>
      </c>
      <c r="L41" s="324" t="s">
        <v>137</v>
      </c>
      <c r="M41" s="324" t="s">
        <v>226</v>
      </c>
      <c r="N41" s="324" t="s">
        <v>314</v>
      </c>
      <c r="O41" s="325" t="s">
        <v>317</v>
      </c>
      <c r="P41" s="325" t="s">
        <v>341</v>
      </c>
      <c r="Q41" s="325" t="s">
        <v>359</v>
      </c>
      <c r="R41" s="325" t="s">
        <v>385</v>
      </c>
      <c r="S41" s="325" t="s">
        <v>395</v>
      </c>
      <c r="T41" s="325" t="s">
        <v>412</v>
      </c>
      <c r="U41" s="325" t="s">
        <v>433</v>
      </c>
      <c r="V41" s="325" t="s">
        <v>455</v>
      </c>
      <c r="W41" s="325" t="s">
        <v>510</v>
      </c>
      <c r="X41" s="325" t="s">
        <v>540</v>
      </c>
      <c r="Y41" s="325" t="s">
        <v>559</v>
      </c>
      <c r="Z41" s="325" t="s">
        <v>599</v>
      </c>
      <c r="AA41" s="324" t="s">
        <v>627</v>
      </c>
    </row>
    <row r="42" spans="2:38" ht="18" customHeight="1">
      <c r="B42" s="237" t="s">
        <v>409</v>
      </c>
      <c r="C42" s="326">
        <v>1315.1369999999999</v>
      </c>
      <c r="D42" s="326">
        <v>1352.1559999999999</v>
      </c>
      <c r="E42" s="326">
        <v>1499.828</v>
      </c>
      <c r="F42" s="326">
        <v>1593.19</v>
      </c>
      <c r="G42" s="326">
        <v>1618.4749999999999</v>
      </c>
      <c r="H42" s="326">
        <v>1651.998</v>
      </c>
      <c r="I42" s="326">
        <v>1787.509</v>
      </c>
      <c r="J42" s="326">
        <v>1754.9269999999999</v>
      </c>
      <c r="K42" s="326">
        <v>1869.605</v>
      </c>
      <c r="L42" s="326">
        <v>1962.6310000000001</v>
      </c>
      <c r="M42" s="326">
        <v>2186.8980000000001</v>
      </c>
      <c r="N42" s="326">
        <v>2401.0450000000001</v>
      </c>
      <c r="O42" s="327">
        <v>2646.3249999999998</v>
      </c>
      <c r="P42" s="326">
        <v>2770.2220000000002</v>
      </c>
      <c r="Q42" s="326">
        <v>2872.6489999999999</v>
      </c>
      <c r="R42" s="326">
        <v>3190.9290000000001</v>
      </c>
      <c r="S42" s="326">
        <v>3509.6979999999999</v>
      </c>
      <c r="T42" s="326">
        <v>3754.7860000000001</v>
      </c>
      <c r="U42" s="326">
        <v>4055.0279999999998</v>
      </c>
      <c r="V42" s="326">
        <v>4229.21</v>
      </c>
      <c r="W42" s="326">
        <v>3838.076</v>
      </c>
      <c r="X42" s="326">
        <v>3320.922</v>
      </c>
      <c r="Y42" s="326">
        <v>3175.386</v>
      </c>
      <c r="Z42" s="326">
        <v>2724.4879999999998</v>
      </c>
      <c r="AA42" s="328">
        <f>IF(ISERR((Z42-Y42)/Y42*100),"-",(Z42-Y42)/Y42*100)</f>
        <v>-14.199785474899748</v>
      </c>
      <c r="AC42" s="348"/>
      <c r="AD42" s="348"/>
      <c r="AE42" s="348"/>
      <c r="AF42" s="348"/>
      <c r="AG42" s="348"/>
      <c r="AH42" s="348"/>
      <c r="AI42" s="348"/>
      <c r="AJ42" s="348"/>
      <c r="AK42" s="348"/>
      <c r="AL42" s="348"/>
    </row>
    <row r="43" spans="2:38" ht="18" customHeight="1">
      <c r="B43" s="237" t="s">
        <v>30</v>
      </c>
      <c r="C43" s="326">
        <v>369.88</v>
      </c>
      <c r="D43" s="326">
        <v>371.21300000000002</v>
      </c>
      <c r="E43" s="326">
        <v>415.74</v>
      </c>
      <c r="F43" s="326">
        <v>438.04599999999999</v>
      </c>
      <c r="G43" s="326">
        <v>462.00599999999997</v>
      </c>
      <c r="H43" s="326">
        <v>477.673</v>
      </c>
      <c r="I43" s="326">
        <v>515.15499999999997</v>
      </c>
      <c r="J43" s="326">
        <v>519.91300000000001</v>
      </c>
      <c r="K43" s="326">
        <v>574.11199999999997</v>
      </c>
      <c r="L43" s="326">
        <v>619.65899999999999</v>
      </c>
      <c r="M43" s="326">
        <v>688.19500000000005</v>
      </c>
      <c r="N43" s="326">
        <v>739.51900000000001</v>
      </c>
      <c r="O43" s="329">
        <v>810.30200000000002</v>
      </c>
      <c r="P43" s="326">
        <v>858.68</v>
      </c>
      <c r="Q43" s="326">
        <v>953.63699999999994</v>
      </c>
      <c r="R43" s="326">
        <v>1070.452</v>
      </c>
      <c r="S43" s="326">
        <v>1174.5360000000001</v>
      </c>
      <c r="T43" s="326">
        <v>1258.02</v>
      </c>
      <c r="U43" s="326">
        <v>1367.82</v>
      </c>
      <c r="V43" s="326">
        <v>1441.384</v>
      </c>
      <c r="W43" s="326">
        <v>1429.67</v>
      </c>
      <c r="X43" s="326">
        <v>1329.8420000000001</v>
      </c>
      <c r="Y43" s="326">
        <v>1309.874</v>
      </c>
      <c r="Z43" s="326">
        <v>1085.328</v>
      </c>
      <c r="AA43" s="328">
        <f t="shared" ref="AA43:AA72" si="1">IF(ISERR((Z43-Y43)/Y43*100),"-",(Z43-Y43)/Y43*100)</f>
        <v>-17.142564857383231</v>
      </c>
      <c r="AC43" s="348"/>
      <c r="AD43" s="348"/>
      <c r="AE43" s="348"/>
      <c r="AF43" s="348"/>
      <c r="AG43" s="348"/>
      <c r="AH43" s="348"/>
      <c r="AI43" s="348"/>
      <c r="AJ43" s="348"/>
      <c r="AK43" s="348"/>
      <c r="AL43" s="348"/>
    </row>
    <row r="44" spans="2:38" ht="18" customHeight="1">
      <c r="B44" s="237" t="s">
        <v>31</v>
      </c>
      <c r="C44" s="326">
        <v>388.09300000000002</v>
      </c>
      <c r="D44" s="326">
        <v>402.28500000000003</v>
      </c>
      <c r="E44" s="326">
        <v>448.29500000000002</v>
      </c>
      <c r="F44" s="326">
        <v>448.41699999999997</v>
      </c>
      <c r="G44" s="326">
        <v>525.31299999999999</v>
      </c>
      <c r="H44" s="326">
        <v>500.483</v>
      </c>
      <c r="I44" s="326">
        <v>534.846</v>
      </c>
      <c r="J44" s="326">
        <v>562.72900000000004</v>
      </c>
      <c r="K44" s="326">
        <v>613.654</v>
      </c>
      <c r="L44" s="326">
        <v>710.40599999999995</v>
      </c>
      <c r="M44" s="326">
        <v>774.07799999999997</v>
      </c>
      <c r="N44" s="326">
        <v>777.81899999999996</v>
      </c>
      <c r="O44" s="329">
        <v>903.61900000000003</v>
      </c>
      <c r="P44" s="326">
        <v>828.20299999999997</v>
      </c>
      <c r="Q44" s="326">
        <v>799.21500000000003</v>
      </c>
      <c r="R44" s="326">
        <v>826.21100000000001</v>
      </c>
      <c r="S44" s="326">
        <v>843.2</v>
      </c>
      <c r="T44" s="326">
        <v>842.03399999999999</v>
      </c>
      <c r="U44" s="326">
        <v>862.99800000000005</v>
      </c>
      <c r="V44" s="326">
        <v>878.63</v>
      </c>
      <c r="W44" s="326">
        <v>860.04600000000005</v>
      </c>
      <c r="X44" s="326">
        <v>799.86</v>
      </c>
      <c r="Y44" s="326">
        <v>809.30399999999997</v>
      </c>
      <c r="Z44" s="326">
        <v>877.22400000000005</v>
      </c>
      <c r="AA44" s="328">
        <f t="shared" si="1"/>
        <v>8.3923964295246378</v>
      </c>
      <c r="AC44" s="348"/>
      <c r="AD44" s="348"/>
      <c r="AE44" s="348"/>
      <c r="AF44" s="348"/>
      <c r="AG44" s="348"/>
      <c r="AH44" s="348"/>
      <c r="AI44" s="348"/>
      <c r="AJ44" s="348"/>
      <c r="AK44" s="348"/>
      <c r="AL44" s="348"/>
    </row>
    <row r="45" spans="2:38" ht="18" customHeight="1">
      <c r="B45" s="237" t="s">
        <v>32</v>
      </c>
      <c r="C45" s="326">
        <v>907.51900000000001</v>
      </c>
      <c r="D45" s="326">
        <v>885.553</v>
      </c>
      <c r="E45" s="326">
        <v>891.86099999999999</v>
      </c>
      <c r="F45" s="326">
        <v>881.98</v>
      </c>
      <c r="G45" s="326">
        <v>910.84299999999996</v>
      </c>
      <c r="H45" s="326">
        <v>938.46400000000006</v>
      </c>
      <c r="I45" s="326">
        <v>858.58100000000002</v>
      </c>
      <c r="J45" s="326">
        <v>841.00699999999995</v>
      </c>
      <c r="K45" s="326">
        <v>953.03700000000003</v>
      </c>
      <c r="L45" s="326">
        <v>990.83699999999999</v>
      </c>
      <c r="M45" s="326">
        <v>1070.3440000000001</v>
      </c>
      <c r="N45" s="326">
        <v>1404.816</v>
      </c>
      <c r="O45" s="329">
        <v>1417.3240000000001</v>
      </c>
      <c r="P45" s="326">
        <v>1768.5897500000001</v>
      </c>
      <c r="Q45" s="326">
        <v>1716.44452</v>
      </c>
      <c r="R45" s="326">
        <v>1763.43031</v>
      </c>
      <c r="S45" s="326">
        <v>1788.704</v>
      </c>
      <c r="T45" s="326">
        <v>1767.0640000000001</v>
      </c>
      <c r="U45" s="326">
        <v>1426.3320000000001</v>
      </c>
      <c r="V45" s="326">
        <v>1426.752</v>
      </c>
      <c r="W45" s="326">
        <v>1368.12</v>
      </c>
      <c r="X45" s="326">
        <v>1271.518</v>
      </c>
      <c r="Y45" s="326">
        <v>1305.1120000000001</v>
      </c>
      <c r="Z45" s="326">
        <v>1258.92</v>
      </c>
      <c r="AA45" s="328">
        <f t="shared" si="1"/>
        <v>-3.5393131010978371</v>
      </c>
      <c r="AC45" s="348"/>
      <c r="AD45" s="348"/>
      <c r="AE45" s="348"/>
      <c r="AF45" s="348"/>
      <c r="AG45" s="348"/>
      <c r="AH45" s="348"/>
      <c r="AI45" s="348"/>
      <c r="AJ45" s="348"/>
      <c r="AK45" s="348"/>
      <c r="AL45" s="348"/>
    </row>
    <row r="46" spans="2:38" ht="18" customHeight="1">
      <c r="B46" s="237" t="s">
        <v>410</v>
      </c>
      <c r="C46" s="330" t="s">
        <v>5</v>
      </c>
      <c r="D46" s="330" t="s">
        <v>5</v>
      </c>
      <c r="E46" s="330" t="s">
        <v>5</v>
      </c>
      <c r="F46" s="330" t="s">
        <v>5</v>
      </c>
      <c r="G46" s="330" t="s">
        <v>5</v>
      </c>
      <c r="H46" s="330" t="s">
        <v>5</v>
      </c>
      <c r="I46" s="330" t="s">
        <v>5</v>
      </c>
      <c r="J46" s="330" t="s">
        <v>5</v>
      </c>
      <c r="K46" s="330" t="s">
        <v>5</v>
      </c>
      <c r="L46" s="330" t="s">
        <v>5</v>
      </c>
      <c r="M46" s="330" t="s">
        <v>5</v>
      </c>
      <c r="N46" s="330" t="s">
        <v>5</v>
      </c>
      <c r="O46" s="331" t="s">
        <v>5</v>
      </c>
      <c r="P46" s="326">
        <v>333.12299999999999</v>
      </c>
      <c r="Q46" s="326">
        <v>386.77699999999999</v>
      </c>
      <c r="R46" s="326">
        <v>390.71300000000002</v>
      </c>
      <c r="S46" s="326">
        <v>396.84</v>
      </c>
      <c r="T46" s="326">
        <v>376.63600000000002</v>
      </c>
      <c r="U46" s="326">
        <v>379.60199999999998</v>
      </c>
      <c r="V46" s="326">
        <v>398.14800000000002</v>
      </c>
      <c r="W46" s="326">
        <v>382.72199999999998</v>
      </c>
      <c r="X46" s="326">
        <v>356.70600000000002</v>
      </c>
      <c r="Y46" s="326">
        <v>384.08600000000001</v>
      </c>
      <c r="Z46" s="326">
        <v>365.98599999999999</v>
      </c>
      <c r="AA46" s="328">
        <f t="shared" si="1"/>
        <v>-4.7124862660966613</v>
      </c>
      <c r="AC46" s="348"/>
      <c r="AD46" s="348"/>
      <c r="AE46" s="348"/>
      <c r="AF46" s="348"/>
      <c r="AG46" s="348"/>
      <c r="AH46" s="348"/>
      <c r="AI46" s="348"/>
      <c r="AJ46" s="348"/>
      <c r="AK46" s="348"/>
      <c r="AL46" s="348"/>
    </row>
    <row r="47" spans="2:38" ht="18" customHeight="1">
      <c r="B47" s="237" t="s">
        <v>579</v>
      </c>
      <c r="C47" s="326">
        <v>176.96700000000001</v>
      </c>
      <c r="D47" s="326">
        <v>159.447</v>
      </c>
      <c r="E47" s="326">
        <v>160.053</v>
      </c>
      <c r="F47" s="326">
        <v>194.15199999999999</v>
      </c>
      <c r="G47" s="326">
        <v>223.29300000000001</v>
      </c>
      <c r="H47" s="326">
        <v>219.14099999999999</v>
      </c>
      <c r="I47" s="326">
        <v>236.327</v>
      </c>
      <c r="J47" s="326">
        <v>264.03800000000001</v>
      </c>
      <c r="K47" s="326">
        <v>296.29899999999998</v>
      </c>
      <c r="L47" s="326">
        <v>319.76900000000001</v>
      </c>
      <c r="M47" s="326">
        <v>342.08600000000001</v>
      </c>
      <c r="N47" s="326">
        <v>330.04199999999997</v>
      </c>
      <c r="O47" s="329">
        <v>332.39100000000002</v>
      </c>
      <c r="P47" s="326">
        <v>364.30500000000001</v>
      </c>
      <c r="Q47" s="326">
        <v>374.62700000000001</v>
      </c>
      <c r="R47" s="326">
        <v>399.02699999999999</v>
      </c>
      <c r="S47" s="326">
        <v>404.06799999999998</v>
      </c>
      <c r="T47" s="326">
        <v>409.21199999999999</v>
      </c>
      <c r="U47" s="326">
        <v>418.23399999999998</v>
      </c>
      <c r="V47" s="326">
        <v>460.81200000000001</v>
      </c>
      <c r="W47" s="326">
        <v>437.15800000000002</v>
      </c>
      <c r="X47" s="326">
        <v>480.5</v>
      </c>
      <c r="Y47" s="326">
        <v>505.09399999999999</v>
      </c>
      <c r="Z47" s="326">
        <v>513.42200000000003</v>
      </c>
      <c r="AA47" s="328">
        <f t="shared" si="1"/>
        <v>1.648802005171321</v>
      </c>
      <c r="AC47" s="348"/>
      <c r="AD47" s="348"/>
      <c r="AE47" s="348"/>
      <c r="AF47" s="348"/>
      <c r="AG47" s="348"/>
      <c r="AH47" s="348"/>
      <c r="AI47" s="348"/>
      <c r="AJ47" s="348"/>
      <c r="AK47" s="348"/>
      <c r="AL47" s="348"/>
    </row>
    <row r="48" spans="2:38" ht="18" customHeight="1">
      <c r="B48" s="237" t="s">
        <v>40</v>
      </c>
      <c r="C48" s="326">
        <v>745.97400000000005</v>
      </c>
      <c r="D48" s="326">
        <v>735.10699999999997</v>
      </c>
      <c r="E48" s="326">
        <v>794.26800000000003</v>
      </c>
      <c r="F48" s="326">
        <v>817.65300000000002</v>
      </c>
      <c r="G48" s="326">
        <v>853.08500000000004</v>
      </c>
      <c r="H48" s="326">
        <v>903.00699999999995</v>
      </c>
      <c r="I48" s="326">
        <v>973.48900000000003</v>
      </c>
      <c r="J48" s="326">
        <v>1058.145</v>
      </c>
      <c r="K48" s="326">
        <v>1173.105</v>
      </c>
      <c r="L48" s="326">
        <v>1296.2460000000001</v>
      </c>
      <c r="M48" s="326">
        <v>1374.808</v>
      </c>
      <c r="N48" s="326">
        <v>1348.181</v>
      </c>
      <c r="O48" s="329">
        <v>1448.047</v>
      </c>
      <c r="P48" s="326">
        <v>1479.9010000000001</v>
      </c>
      <c r="Q48" s="326">
        <v>1499.7919999999999</v>
      </c>
      <c r="R48" s="326">
        <v>1531.585</v>
      </c>
      <c r="S48" s="326">
        <v>1539.396</v>
      </c>
      <c r="T48" s="326">
        <v>1522.7819999999999</v>
      </c>
      <c r="U48" s="326">
        <v>1593.83</v>
      </c>
      <c r="V48" s="326">
        <v>1705.694</v>
      </c>
      <c r="W48" s="326">
        <v>1771.3440000000001</v>
      </c>
      <c r="X48" s="326">
        <v>1700.1880000000001</v>
      </c>
      <c r="Y48" s="326">
        <v>1751.146</v>
      </c>
      <c r="Z48" s="326">
        <v>1908.6759999999999</v>
      </c>
      <c r="AA48" s="328">
        <f t="shared" si="1"/>
        <v>8.9958233065660984</v>
      </c>
      <c r="AC48" s="348"/>
      <c r="AD48" s="348"/>
      <c r="AE48" s="348"/>
      <c r="AF48" s="348"/>
      <c r="AG48" s="348"/>
      <c r="AH48" s="348"/>
      <c r="AI48" s="348"/>
      <c r="AJ48" s="348"/>
      <c r="AK48" s="348"/>
      <c r="AL48" s="348"/>
    </row>
    <row r="49" spans="2:38" ht="18" customHeight="1">
      <c r="B49" s="237" t="s">
        <v>33</v>
      </c>
      <c r="C49" s="326">
        <v>586.279</v>
      </c>
      <c r="D49" s="326">
        <v>561.75800000000004</v>
      </c>
      <c r="E49" s="326">
        <v>585.44000000000005</v>
      </c>
      <c r="F49" s="326">
        <v>632.41800000000001</v>
      </c>
      <c r="G49" s="326">
        <v>702.28099999999995</v>
      </c>
      <c r="H49" s="326">
        <v>741.17600000000004</v>
      </c>
      <c r="I49" s="326">
        <v>755.06600000000003</v>
      </c>
      <c r="J49" s="326">
        <v>745.62699999999995</v>
      </c>
      <c r="K49" s="326">
        <v>750.11</v>
      </c>
      <c r="L49" s="326">
        <v>824.07299999999998</v>
      </c>
      <c r="M49" s="326">
        <v>820.33100000000002</v>
      </c>
      <c r="N49" s="326">
        <v>802.73199999999997</v>
      </c>
      <c r="O49" s="329">
        <v>772.65899999999999</v>
      </c>
      <c r="P49" s="326">
        <v>808.39723989999902</v>
      </c>
      <c r="Q49" s="326">
        <v>841.64474988000052</v>
      </c>
      <c r="R49" s="326">
        <v>1043.4831798800003</v>
      </c>
      <c r="S49" s="326">
        <v>1167.104</v>
      </c>
      <c r="T49" s="326">
        <v>1204.7639999999999</v>
      </c>
      <c r="U49" s="326">
        <v>1138.8</v>
      </c>
      <c r="V49" s="326">
        <v>1215.2940000000001</v>
      </c>
      <c r="W49" s="326">
        <v>1170.5999999999999</v>
      </c>
      <c r="X49" s="326">
        <v>1148.4739999999999</v>
      </c>
      <c r="Y49" s="326">
        <v>1220.93</v>
      </c>
      <c r="Z49" s="326">
        <v>1239.932</v>
      </c>
      <c r="AA49" s="328">
        <f t="shared" si="1"/>
        <v>1.5563545821627736</v>
      </c>
      <c r="AC49" s="348"/>
      <c r="AD49" s="348"/>
      <c r="AE49" s="348"/>
      <c r="AF49" s="348"/>
      <c r="AG49" s="348"/>
      <c r="AH49" s="348"/>
      <c r="AI49" s="348"/>
      <c r="AJ49" s="348"/>
      <c r="AK49" s="348"/>
      <c r="AL49" s="348"/>
    </row>
    <row r="50" spans="2:38" ht="18" customHeight="1">
      <c r="B50" s="237" t="s">
        <v>38</v>
      </c>
      <c r="C50" s="326">
        <v>2541.8789999999999</v>
      </c>
      <c r="D50" s="326">
        <v>2634.0549999999998</v>
      </c>
      <c r="E50" s="326">
        <v>2979.7950000000001</v>
      </c>
      <c r="F50" s="326">
        <v>2965.348</v>
      </c>
      <c r="G50" s="326">
        <v>2997.7579999999998</v>
      </c>
      <c r="H50" s="326">
        <v>2832.4450000000002</v>
      </c>
      <c r="I50" s="326">
        <v>2583.373</v>
      </c>
      <c r="J50" s="326">
        <v>2334.7489999999998</v>
      </c>
      <c r="K50" s="326">
        <v>2532.8890000000001</v>
      </c>
      <c r="L50" s="326">
        <v>2902.1619999999998</v>
      </c>
      <c r="M50" s="326">
        <v>3222.6550000000002</v>
      </c>
      <c r="N50" s="326">
        <v>3354.4029999999998</v>
      </c>
      <c r="O50" s="329">
        <v>3471.761</v>
      </c>
      <c r="P50" s="326">
        <v>3858.0109198800001</v>
      </c>
      <c r="Q50" s="326">
        <v>3787.5777498999992</v>
      </c>
      <c r="R50" s="326">
        <v>3919.5522598799998</v>
      </c>
      <c r="S50" s="326">
        <v>4102.6440000000002</v>
      </c>
      <c r="T50" s="326">
        <v>4211.1819999999998</v>
      </c>
      <c r="U50" s="326">
        <v>4065.502</v>
      </c>
      <c r="V50" s="326">
        <v>4348.8320000000003</v>
      </c>
      <c r="W50" s="326">
        <v>4277.1099999999997</v>
      </c>
      <c r="X50" s="326">
        <v>3881.6860000000001</v>
      </c>
      <c r="Y50" s="326">
        <v>4223.424</v>
      </c>
      <c r="Z50" s="326">
        <v>4287.8720000000003</v>
      </c>
      <c r="AA50" s="328">
        <f t="shared" si="1"/>
        <v>1.5259656619842177</v>
      </c>
      <c r="AC50" s="348"/>
      <c r="AD50" s="348"/>
      <c r="AE50" s="348"/>
      <c r="AF50" s="348"/>
      <c r="AG50" s="348"/>
      <c r="AH50" s="348"/>
      <c r="AI50" s="348"/>
      <c r="AJ50" s="348"/>
      <c r="AK50" s="348"/>
      <c r="AL50" s="348"/>
    </row>
    <row r="51" spans="2:38" ht="18" customHeight="1">
      <c r="B51" s="237" t="s">
        <v>47</v>
      </c>
      <c r="C51" s="326">
        <v>815.01499999999999</v>
      </c>
      <c r="D51" s="326">
        <v>811.79600000000005</v>
      </c>
      <c r="E51" s="326">
        <v>876.61</v>
      </c>
      <c r="F51" s="326">
        <v>936.14499999999998</v>
      </c>
      <c r="G51" s="326">
        <v>1000.218</v>
      </c>
      <c r="H51" s="326">
        <v>1045.3420000000001</v>
      </c>
      <c r="I51" s="326">
        <v>1025.3140000000001</v>
      </c>
      <c r="J51" s="326">
        <v>1060.991</v>
      </c>
      <c r="K51" s="326">
        <v>1130.1110000000001</v>
      </c>
      <c r="L51" s="326">
        <v>1185.44</v>
      </c>
      <c r="M51" s="326">
        <v>1300.373</v>
      </c>
      <c r="N51" s="326">
        <v>1366.77</v>
      </c>
      <c r="O51" s="329">
        <v>1608.854</v>
      </c>
      <c r="P51" s="326">
        <v>1787.8009999999999</v>
      </c>
      <c r="Q51" s="326">
        <v>1801.0329999999999</v>
      </c>
      <c r="R51" s="326">
        <v>1781.1780000000001</v>
      </c>
      <c r="S51" s="326">
        <v>1884.444</v>
      </c>
      <c r="T51" s="326">
        <v>2011.1179999999999</v>
      </c>
      <c r="U51" s="326">
        <v>2162.69</v>
      </c>
      <c r="V51" s="326">
        <v>2256.672</v>
      </c>
      <c r="W51" s="326">
        <v>2385.7179999999998</v>
      </c>
      <c r="X51" s="326">
        <v>2286.3200000000002</v>
      </c>
      <c r="Y51" s="326">
        <v>2384.7020000000002</v>
      </c>
      <c r="Z51" s="326">
        <v>2325.4340000000002</v>
      </c>
      <c r="AA51" s="328">
        <f t="shared" si="1"/>
        <v>-2.4853419840298714</v>
      </c>
      <c r="AC51" s="348"/>
      <c r="AD51" s="348"/>
      <c r="AE51" s="348"/>
      <c r="AF51" s="348"/>
      <c r="AG51" s="348"/>
      <c r="AH51" s="348"/>
      <c r="AI51" s="348"/>
      <c r="AJ51" s="348"/>
      <c r="AK51" s="348"/>
      <c r="AL51" s="348"/>
    </row>
    <row r="52" spans="2:38" ht="18" customHeight="1">
      <c r="B52" s="237" t="s">
        <v>54</v>
      </c>
      <c r="C52" s="326">
        <v>2446.7289999999998</v>
      </c>
      <c r="D52" s="326">
        <v>2543.3449999999998</v>
      </c>
      <c r="E52" s="326">
        <v>2571.1990000000001</v>
      </c>
      <c r="F52" s="326">
        <v>2617.5169999999998</v>
      </c>
      <c r="G52" s="326">
        <v>2661.6109999999999</v>
      </c>
      <c r="H52" s="326">
        <v>2629.694</v>
      </c>
      <c r="I52" s="326">
        <v>2457.4929999999999</v>
      </c>
      <c r="J52" s="326">
        <v>2334.3760000000002</v>
      </c>
      <c r="K52" s="326">
        <v>2410.1819999999998</v>
      </c>
      <c r="L52" s="326">
        <v>2460.5039999999999</v>
      </c>
      <c r="M52" s="326">
        <v>2637.203</v>
      </c>
      <c r="N52" s="326">
        <v>2762.38</v>
      </c>
      <c r="O52" s="329">
        <v>2780.32</v>
      </c>
      <c r="P52" s="326">
        <v>3082.120529820003</v>
      </c>
      <c r="Q52" s="326">
        <v>3008.8277998199983</v>
      </c>
      <c r="R52" s="326">
        <v>3118.7232098199997</v>
      </c>
      <c r="S52" s="326">
        <v>3300.1819999999998</v>
      </c>
      <c r="T52" s="326">
        <v>3347.846</v>
      </c>
      <c r="U52" s="326">
        <v>3157.922</v>
      </c>
      <c r="V52" s="326">
        <v>3300.1680000000001</v>
      </c>
      <c r="W52" s="326">
        <v>3391.0859999999998</v>
      </c>
      <c r="X52" s="326">
        <v>3520.0680000000002</v>
      </c>
      <c r="Y52" s="326">
        <v>3565.19</v>
      </c>
      <c r="Z52" s="326">
        <v>3679.8319999999999</v>
      </c>
      <c r="AA52" s="328">
        <f t="shared" si="1"/>
        <v>3.2155929978486366</v>
      </c>
      <c r="AC52" s="348"/>
      <c r="AD52" s="348"/>
      <c r="AE52" s="348"/>
      <c r="AF52" s="348"/>
      <c r="AG52" s="348"/>
      <c r="AH52" s="348"/>
      <c r="AI52" s="348"/>
      <c r="AJ52" s="348"/>
      <c r="AK52" s="348"/>
      <c r="AL52" s="348"/>
    </row>
    <row r="53" spans="2:38" ht="18" customHeight="1">
      <c r="B53" s="237" t="s">
        <v>411</v>
      </c>
      <c r="C53" s="326">
        <v>8348.6239999999998</v>
      </c>
      <c r="D53" s="326">
        <v>8210.0730000000003</v>
      </c>
      <c r="E53" s="326">
        <v>9079.5450000000001</v>
      </c>
      <c r="F53" s="326">
        <v>10036.382</v>
      </c>
      <c r="G53" s="326">
        <v>11128.315000000001</v>
      </c>
      <c r="H53" s="326">
        <v>11626.862999999999</v>
      </c>
      <c r="I53" s="326">
        <v>11583.601000000001</v>
      </c>
      <c r="J53" s="326">
        <v>12258.851000000001</v>
      </c>
      <c r="K53" s="326">
        <v>13203.622999999998</v>
      </c>
      <c r="L53" s="326">
        <v>14945.147999999997</v>
      </c>
      <c r="M53" s="326">
        <v>15426.106000000002</v>
      </c>
      <c r="N53" s="326">
        <v>15898.826999999996</v>
      </c>
      <c r="O53" s="329">
        <v>16722.773000000001</v>
      </c>
      <c r="P53" s="326">
        <v>18195.25316</v>
      </c>
      <c r="Q53" s="326">
        <v>19780.821139940002</v>
      </c>
      <c r="R53" s="326">
        <v>20291.22457998</v>
      </c>
      <c r="S53" s="326">
        <v>18525.826000000001</v>
      </c>
      <c r="T53" s="326">
        <v>19577.378000000001</v>
      </c>
      <c r="U53" s="326">
        <v>20904.29</v>
      </c>
      <c r="V53" s="326">
        <v>21918.81</v>
      </c>
      <c r="W53" s="326">
        <v>22739.982</v>
      </c>
      <c r="X53" s="326">
        <v>23324.151999999998</v>
      </c>
      <c r="Y53" s="326">
        <v>24278.707999999999</v>
      </c>
      <c r="Z53" s="326">
        <v>24716.651999999998</v>
      </c>
      <c r="AA53" s="328">
        <f t="shared" si="1"/>
        <v>1.8038192147621674</v>
      </c>
      <c r="AC53" s="348"/>
      <c r="AD53" s="348"/>
      <c r="AE53" s="348"/>
      <c r="AF53" s="348"/>
      <c r="AG53" s="348"/>
      <c r="AH53" s="348"/>
      <c r="AI53" s="348"/>
      <c r="AJ53" s="348"/>
      <c r="AK53" s="348"/>
      <c r="AL53" s="348"/>
    </row>
    <row r="54" spans="2:38" ht="18" customHeight="1">
      <c r="B54" s="237" t="s">
        <v>41</v>
      </c>
      <c r="C54" s="326">
        <v>1196.9179999999999</v>
      </c>
      <c r="D54" s="326">
        <v>1199.9290000000001</v>
      </c>
      <c r="E54" s="326">
        <v>1296.7929999999999</v>
      </c>
      <c r="F54" s="326">
        <v>1342.3510000000001</v>
      </c>
      <c r="G54" s="326">
        <v>1421.232</v>
      </c>
      <c r="H54" s="326">
        <v>1429.665</v>
      </c>
      <c r="I54" s="326">
        <v>1430.558</v>
      </c>
      <c r="J54" s="326">
        <v>1436.587</v>
      </c>
      <c r="K54" s="326">
        <v>1591.3869999999999</v>
      </c>
      <c r="L54" s="326">
        <v>1901.556</v>
      </c>
      <c r="M54" s="326">
        <v>2021.9359999999999</v>
      </c>
      <c r="N54" s="326">
        <v>2694.02</v>
      </c>
      <c r="O54" s="329">
        <v>2813.84</v>
      </c>
      <c r="P54" s="326">
        <v>2833.4369999999999</v>
      </c>
      <c r="Q54" s="326">
        <v>2855.9389999999999</v>
      </c>
      <c r="R54" s="326">
        <v>2922.2409999800002</v>
      </c>
      <c r="S54" s="326">
        <v>2965.2139999999999</v>
      </c>
      <c r="T54" s="326">
        <v>2977.7759999999998</v>
      </c>
      <c r="U54" s="326">
        <v>3067.6559999999999</v>
      </c>
      <c r="V54" s="326">
        <v>3239.5920000000001</v>
      </c>
      <c r="W54" s="326">
        <v>3205.72</v>
      </c>
      <c r="X54" s="326">
        <v>3131.4079999999999</v>
      </c>
      <c r="Y54" s="326">
        <v>3253.2860000000001</v>
      </c>
      <c r="Z54" s="326">
        <v>3346.1619999999998</v>
      </c>
      <c r="AA54" s="328">
        <f t="shared" si="1"/>
        <v>2.8548366174999602</v>
      </c>
      <c r="AC54" s="348"/>
      <c r="AD54" s="348"/>
      <c r="AE54" s="348"/>
      <c r="AF54" s="348"/>
      <c r="AG54" s="348"/>
      <c r="AH54" s="348"/>
      <c r="AI54" s="348"/>
      <c r="AJ54" s="348"/>
      <c r="AK54" s="348"/>
      <c r="AL54" s="348"/>
    </row>
    <row r="55" spans="2:38" ht="18" customHeight="1">
      <c r="B55" s="237" t="s">
        <v>42</v>
      </c>
      <c r="C55" s="326">
        <v>2361.7060000000001</v>
      </c>
      <c r="D55" s="326">
        <v>2252.971</v>
      </c>
      <c r="E55" s="326">
        <v>2513.2359999999999</v>
      </c>
      <c r="F55" s="326">
        <v>2860.7049999999999</v>
      </c>
      <c r="G55" s="326">
        <v>3202.1770000000001</v>
      </c>
      <c r="H55" s="326">
        <v>3540.636</v>
      </c>
      <c r="I55" s="326">
        <v>3511.1179999999999</v>
      </c>
      <c r="J55" s="326">
        <v>3578.0810000000001</v>
      </c>
      <c r="K55" s="326">
        <v>3819.942</v>
      </c>
      <c r="L55" s="326">
        <v>4494.1120000000001</v>
      </c>
      <c r="M55" s="326">
        <v>4639.3909999999996</v>
      </c>
      <c r="N55" s="326">
        <v>4861.6180000000004</v>
      </c>
      <c r="O55" s="329">
        <v>5026.5259999999998</v>
      </c>
      <c r="P55" s="326">
        <v>5043.5305900000003</v>
      </c>
      <c r="Q55" s="326">
        <v>4902.1113800000003</v>
      </c>
      <c r="R55" s="326">
        <v>4898.8717300000008</v>
      </c>
      <c r="S55" s="326">
        <v>5044.4660000000003</v>
      </c>
      <c r="T55" s="326">
        <v>5102.5879999999997</v>
      </c>
      <c r="U55" s="326">
        <v>5309.902</v>
      </c>
      <c r="V55" s="326">
        <v>5670.0919999999996</v>
      </c>
      <c r="W55" s="326">
        <v>6128.7780000000002</v>
      </c>
      <c r="X55" s="326">
        <v>5840.9319999999998</v>
      </c>
      <c r="Y55" s="326">
        <v>5927.8879999999999</v>
      </c>
      <c r="Z55" s="326">
        <v>5795.7420000000002</v>
      </c>
      <c r="AA55" s="328">
        <f t="shared" si="1"/>
        <v>-2.2292256533861594</v>
      </c>
      <c r="AC55" s="348"/>
      <c r="AD55" s="348"/>
      <c r="AE55" s="348"/>
      <c r="AF55" s="348"/>
      <c r="AG55" s="348"/>
      <c r="AH55" s="348"/>
      <c r="AI55" s="348"/>
      <c r="AJ55" s="348"/>
      <c r="AK55" s="348"/>
      <c r="AL55" s="348"/>
    </row>
    <row r="56" spans="2:38" ht="18" customHeight="1">
      <c r="B56" s="237" t="s">
        <v>715</v>
      </c>
      <c r="C56" s="326">
        <v>16074.967000000001</v>
      </c>
      <c r="D56" s="326">
        <v>16628.085999999999</v>
      </c>
      <c r="E56" s="326">
        <v>18131.937999999998</v>
      </c>
      <c r="F56" s="326">
        <v>18349.307999999997</v>
      </c>
      <c r="G56" s="326">
        <v>19088.063999999998</v>
      </c>
      <c r="H56" s="326">
        <v>18927.103999999999</v>
      </c>
      <c r="I56" s="326">
        <v>17110.568999999996</v>
      </c>
      <c r="J56" s="326">
        <v>16053.66</v>
      </c>
      <c r="K56" s="326">
        <v>19153.939999999999</v>
      </c>
      <c r="L56" s="326">
        <v>21020.810999999998</v>
      </c>
      <c r="M56" s="326">
        <v>23574.447</v>
      </c>
      <c r="N56" s="326">
        <v>49818.79</v>
      </c>
      <c r="O56" s="329">
        <v>51842.928</v>
      </c>
      <c r="P56" s="326">
        <v>58868.287256240023</v>
      </c>
      <c r="Q56" s="326">
        <v>61118.264386180017</v>
      </c>
      <c r="R56" s="326">
        <v>63448.255366160003</v>
      </c>
      <c r="S56" s="326">
        <v>64159.642</v>
      </c>
      <c r="T56" s="326">
        <v>65681.566000000006</v>
      </c>
      <c r="U56" s="326">
        <v>64852.754000000001</v>
      </c>
      <c r="V56" s="326">
        <v>69166.691999999995</v>
      </c>
      <c r="W56" s="326">
        <v>70696.676000000007</v>
      </c>
      <c r="X56" s="326">
        <v>71844.36</v>
      </c>
      <c r="Y56" s="326">
        <v>75178.173999999999</v>
      </c>
      <c r="Z56" s="326">
        <v>75620.804000000004</v>
      </c>
      <c r="AA56" s="328">
        <f t="shared" si="1"/>
        <v>0.58877460897095568</v>
      </c>
      <c r="AC56" s="348"/>
      <c r="AD56" s="348"/>
      <c r="AE56" s="348"/>
      <c r="AF56" s="348"/>
      <c r="AG56" s="348"/>
      <c r="AH56" s="348"/>
      <c r="AI56" s="348"/>
      <c r="AJ56" s="348"/>
      <c r="AK56" s="348"/>
      <c r="AL56" s="348"/>
    </row>
    <row r="57" spans="2:38" ht="18" customHeight="1">
      <c r="B57" s="237" t="s">
        <v>43</v>
      </c>
      <c r="C57" s="326">
        <v>926.93700000000001</v>
      </c>
      <c r="D57" s="326">
        <v>945.49699999999996</v>
      </c>
      <c r="E57" s="326">
        <v>952.89499999999998</v>
      </c>
      <c r="F57" s="326">
        <v>1013.319</v>
      </c>
      <c r="G57" s="326">
        <v>1071.9829999999999</v>
      </c>
      <c r="H57" s="326">
        <v>1074.0119999999999</v>
      </c>
      <c r="I57" s="326">
        <v>1112.288</v>
      </c>
      <c r="J57" s="326">
        <v>1219.2270000000001</v>
      </c>
      <c r="K57" s="326">
        <v>1370.7629999999999</v>
      </c>
      <c r="L57" s="326">
        <v>1391.191</v>
      </c>
      <c r="M57" s="326">
        <v>1467.558</v>
      </c>
      <c r="N57" s="326">
        <v>1558.38</v>
      </c>
      <c r="O57" s="329">
        <v>1671.71</v>
      </c>
      <c r="P57" s="326">
        <v>1815.4799999999998</v>
      </c>
      <c r="Q57" s="326">
        <v>1918.0150000000001</v>
      </c>
      <c r="R57" s="326">
        <v>2008.691</v>
      </c>
      <c r="S57" s="326">
        <v>2164.404</v>
      </c>
      <c r="T57" s="326">
        <v>2207.5340000000001</v>
      </c>
      <c r="U57" s="326">
        <v>2316.9340000000002</v>
      </c>
      <c r="V57" s="326">
        <v>2321.768</v>
      </c>
      <c r="W57" s="326">
        <v>2345.2840000000001</v>
      </c>
      <c r="X57" s="326">
        <v>2265.7199999999998</v>
      </c>
      <c r="Y57" s="326">
        <v>2290.46</v>
      </c>
      <c r="Z57" s="326">
        <v>2290.4160000000002</v>
      </c>
      <c r="AA57" s="328">
        <f t="shared" si="1"/>
        <v>-1.9210114998676699E-3</v>
      </c>
      <c r="AC57" s="348"/>
      <c r="AD57" s="348"/>
      <c r="AE57" s="348"/>
      <c r="AF57" s="348"/>
      <c r="AG57" s="348"/>
      <c r="AH57" s="348"/>
      <c r="AI57" s="348"/>
      <c r="AJ57" s="348"/>
      <c r="AK57" s="348"/>
      <c r="AL57" s="348"/>
    </row>
    <row r="58" spans="2:38" ht="18" customHeight="1">
      <c r="B58" s="237" t="s">
        <v>44</v>
      </c>
      <c r="C58" s="326">
        <v>1738.1679999999999</v>
      </c>
      <c r="D58" s="326">
        <v>1752.021</v>
      </c>
      <c r="E58" s="326">
        <v>1821.1289999999999</v>
      </c>
      <c r="F58" s="326">
        <v>1780.6579999999999</v>
      </c>
      <c r="G58" s="326">
        <v>1976.2950000000001</v>
      </c>
      <c r="H58" s="326">
        <v>1886.4190000000001</v>
      </c>
      <c r="I58" s="326">
        <v>1844.8409999999999</v>
      </c>
      <c r="J58" s="326">
        <v>1870.5730000000001</v>
      </c>
      <c r="K58" s="326">
        <v>1991.848</v>
      </c>
      <c r="L58" s="326">
        <v>2140.9810000000002</v>
      </c>
      <c r="M58" s="326">
        <v>2307.6909999999998</v>
      </c>
      <c r="N58" s="326">
        <v>2321.69</v>
      </c>
      <c r="O58" s="329">
        <v>2370.9879999999998</v>
      </c>
      <c r="P58" s="326">
        <v>2709.6625997599999</v>
      </c>
      <c r="Q58" s="326">
        <v>2669.1203797799981</v>
      </c>
      <c r="R58" s="326">
        <v>2727.8703697600004</v>
      </c>
      <c r="S58" s="326">
        <v>2756.8020000000001</v>
      </c>
      <c r="T58" s="326">
        <v>2813.3139999999999</v>
      </c>
      <c r="U58" s="326">
        <v>2749.7240000000002</v>
      </c>
      <c r="V58" s="326">
        <v>2890.4279999999999</v>
      </c>
      <c r="W58" s="326">
        <v>2906.27</v>
      </c>
      <c r="X58" s="326">
        <v>2831.9319999999998</v>
      </c>
      <c r="Y58" s="326">
        <v>2827.172</v>
      </c>
      <c r="Z58" s="326">
        <v>2806.1979999999999</v>
      </c>
      <c r="AA58" s="328">
        <f t="shared" si="1"/>
        <v>-0.74187208984809416</v>
      </c>
      <c r="AC58" s="348"/>
      <c r="AD58" s="348"/>
      <c r="AE58" s="348"/>
      <c r="AF58" s="348"/>
      <c r="AG58" s="348"/>
      <c r="AH58" s="348"/>
      <c r="AI58" s="348"/>
      <c r="AJ58" s="348"/>
      <c r="AK58" s="348"/>
      <c r="AL58" s="348"/>
    </row>
    <row r="59" spans="2:38" ht="18" customHeight="1">
      <c r="B59" s="237" t="s">
        <v>49</v>
      </c>
      <c r="C59" s="326"/>
      <c r="D59" s="326"/>
      <c r="E59" s="326"/>
      <c r="F59" s="326"/>
      <c r="G59" s="326"/>
      <c r="H59" s="326"/>
      <c r="I59" s="326"/>
      <c r="J59" s="326"/>
      <c r="K59" s="326"/>
      <c r="L59" s="326"/>
      <c r="M59" s="326"/>
      <c r="N59" s="332">
        <v>0</v>
      </c>
      <c r="O59" s="332">
        <v>0</v>
      </c>
      <c r="P59" s="349"/>
      <c r="Q59" s="332"/>
      <c r="R59" s="332"/>
      <c r="S59" s="332"/>
      <c r="T59" s="332"/>
      <c r="U59" s="332"/>
      <c r="V59" s="332"/>
      <c r="W59" s="332">
        <v>285.274</v>
      </c>
      <c r="X59" s="332">
        <v>532.83000000000004</v>
      </c>
      <c r="Y59" s="332">
        <v>637.41200000000003</v>
      </c>
      <c r="Z59" s="332">
        <v>680.12599999999998</v>
      </c>
      <c r="AA59" s="328">
        <f t="shared" si="1"/>
        <v>6.7011603170319889</v>
      </c>
      <c r="AC59" s="348"/>
      <c r="AD59" s="348"/>
      <c r="AE59" s="348"/>
      <c r="AF59" s="348"/>
      <c r="AG59" s="348"/>
      <c r="AH59" s="348"/>
      <c r="AI59" s="348"/>
      <c r="AJ59" s="348"/>
      <c r="AK59" s="348"/>
      <c r="AL59" s="348"/>
    </row>
    <row r="60" spans="2:38" ht="18" customHeight="1">
      <c r="B60" s="237" t="s">
        <v>50</v>
      </c>
      <c r="C60" s="326">
        <v>228.608</v>
      </c>
      <c r="D60" s="326">
        <v>227.042</v>
      </c>
      <c r="E60" s="326">
        <v>232.30699999999999</v>
      </c>
      <c r="F60" s="326">
        <v>243.06700000000001</v>
      </c>
      <c r="G60" s="326">
        <v>256.50599999999997</v>
      </c>
      <c r="H60" s="326">
        <v>267.75599999999997</v>
      </c>
      <c r="I60" s="326">
        <v>296.88799999999998</v>
      </c>
      <c r="J60" s="326">
        <v>301.27499999999998</v>
      </c>
      <c r="K60" s="326">
        <v>331.613</v>
      </c>
      <c r="L60" s="326">
        <v>364.04</v>
      </c>
      <c r="M60" s="326">
        <v>393.19200000000001</v>
      </c>
      <c r="N60" s="326">
        <v>384.37</v>
      </c>
      <c r="O60" s="329">
        <v>396.18900000000002</v>
      </c>
      <c r="P60" s="326">
        <v>417.26799999999997</v>
      </c>
      <c r="Q60" s="326">
        <v>432.99799999999999</v>
      </c>
      <c r="R60" s="326">
        <v>473.85599999999999</v>
      </c>
      <c r="S60" s="326">
        <v>493.28800000000001</v>
      </c>
      <c r="T60" s="326">
        <v>515.572</v>
      </c>
      <c r="U60" s="326">
        <v>537.32799999999997</v>
      </c>
      <c r="V60" s="326">
        <v>558.50800000000004</v>
      </c>
      <c r="W60" s="326">
        <v>558.65200000000004</v>
      </c>
      <c r="X60" s="326">
        <v>519.25</v>
      </c>
      <c r="Y60" s="326">
        <v>494.93599999999998</v>
      </c>
      <c r="Z60" s="326">
        <v>502.75799999999998</v>
      </c>
      <c r="AA60" s="328">
        <f t="shared" si="1"/>
        <v>1.5804063555692056</v>
      </c>
      <c r="AC60" s="348"/>
      <c r="AD60" s="348"/>
      <c r="AE60" s="348"/>
      <c r="AF60" s="348"/>
      <c r="AG60" s="348"/>
      <c r="AH60" s="348"/>
      <c r="AI60" s="348"/>
      <c r="AJ60" s="348"/>
      <c r="AK60" s="348"/>
      <c r="AL60" s="348"/>
    </row>
    <row r="61" spans="2:38" ht="18" customHeight="1">
      <c r="B61" s="237" t="s">
        <v>34</v>
      </c>
      <c r="C61" s="326">
        <v>2813.62</v>
      </c>
      <c r="D61" s="326">
        <v>2807.3009999999999</v>
      </c>
      <c r="E61" s="326">
        <v>2823.2220000000002</v>
      </c>
      <c r="F61" s="326">
        <v>2768.636</v>
      </c>
      <c r="G61" s="326">
        <v>2868.491</v>
      </c>
      <c r="H61" s="326">
        <v>2821.058</v>
      </c>
      <c r="I61" s="326">
        <v>2772.5309999999999</v>
      </c>
      <c r="J61" s="326">
        <v>2902.4749999999999</v>
      </c>
      <c r="K61" s="326">
        <v>2909.6790000000001</v>
      </c>
      <c r="L61" s="326">
        <v>3105.7629999999999</v>
      </c>
      <c r="M61" s="326">
        <v>3353.46</v>
      </c>
      <c r="N61" s="326">
        <v>3462.1729999999998</v>
      </c>
      <c r="O61" s="329">
        <v>3435.913</v>
      </c>
      <c r="P61" s="326">
        <v>3795.1812497599949</v>
      </c>
      <c r="Q61" s="326">
        <v>3757.8868097799991</v>
      </c>
      <c r="R61" s="326">
        <v>3883.5157397600001</v>
      </c>
      <c r="S61" s="326">
        <v>3926.64</v>
      </c>
      <c r="T61" s="326">
        <v>4061.3020000000001</v>
      </c>
      <c r="U61" s="326">
        <v>3861.7719999999999</v>
      </c>
      <c r="V61" s="326">
        <v>3962.558</v>
      </c>
      <c r="W61" s="326">
        <v>3946.7220000000002</v>
      </c>
      <c r="X61" s="326">
        <v>4019.0459999999998</v>
      </c>
      <c r="Y61" s="326">
        <v>4092.4879999999998</v>
      </c>
      <c r="Z61" s="326">
        <v>3957.2379999999998</v>
      </c>
      <c r="AA61" s="328">
        <f t="shared" si="1"/>
        <v>-3.3048355914543914</v>
      </c>
      <c r="AC61" s="348"/>
      <c r="AD61" s="348"/>
      <c r="AE61" s="348"/>
      <c r="AF61" s="348"/>
      <c r="AG61" s="348"/>
      <c r="AH61" s="348"/>
      <c r="AI61" s="348"/>
      <c r="AJ61" s="348"/>
      <c r="AK61" s="348"/>
      <c r="AL61" s="348"/>
    </row>
    <row r="62" spans="2:38" ht="18" customHeight="1">
      <c r="B62" s="237" t="s">
        <v>45</v>
      </c>
      <c r="C62" s="326">
        <v>4307.4979999999996</v>
      </c>
      <c r="D62" s="326">
        <v>4395.0069999999996</v>
      </c>
      <c r="E62" s="326">
        <v>4590.1229999999996</v>
      </c>
      <c r="F62" s="326">
        <v>4746.2950000000001</v>
      </c>
      <c r="G62" s="326">
        <v>4928.2889999999998</v>
      </c>
      <c r="H62" s="326">
        <v>5098.7430000000004</v>
      </c>
      <c r="I62" s="326">
        <v>4934.6440000000002</v>
      </c>
      <c r="J62" s="326">
        <v>4793.8639999999996</v>
      </c>
      <c r="K62" s="326">
        <v>5209.7579999999998</v>
      </c>
      <c r="L62" s="326">
        <v>5758.8990000000003</v>
      </c>
      <c r="M62" s="326">
        <v>6422.5209999999997</v>
      </c>
      <c r="N62" s="326">
        <v>6832.85</v>
      </c>
      <c r="O62" s="329">
        <v>6965.1170000000002</v>
      </c>
      <c r="P62" s="326">
        <v>7723.9593196600026</v>
      </c>
      <c r="Q62" s="326">
        <v>7598.3363496599968</v>
      </c>
      <c r="R62" s="326">
        <v>7909.8386796399973</v>
      </c>
      <c r="S62" s="326">
        <v>8533.1779999999999</v>
      </c>
      <c r="T62" s="326">
        <v>8680.1139999999996</v>
      </c>
      <c r="U62" s="326">
        <v>8440.9179999999997</v>
      </c>
      <c r="V62" s="326">
        <v>8902.634</v>
      </c>
      <c r="W62" s="326">
        <v>8997.0540000000001</v>
      </c>
      <c r="X62" s="326">
        <v>9351.2559999999994</v>
      </c>
      <c r="Y62" s="326">
        <v>9424.9660000000003</v>
      </c>
      <c r="Z62" s="326">
        <v>9132.9680000000008</v>
      </c>
      <c r="AA62" s="328">
        <f t="shared" si="1"/>
        <v>-3.0981331922046147</v>
      </c>
      <c r="AC62" s="348"/>
      <c r="AD62" s="348"/>
      <c r="AE62" s="348"/>
      <c r="AF62" s="348"/>
      <c r="AG62" s="348"/>
      <c r="AH62" s="348"/>
      <c r="AI62" s="348"/>
      <c r="AJ62" s="348"/>
      <c r="AK62" s="348"/>
      <c r="AL62" s="348"/>
    </row>
    <row r="63" spans="2:38" ht="18" customHeight="1">
      <c r="B63" s="237" t="s">
        <v>580</v>
      </c>
      <c r="C63" s="326">
        <v>440.52800000000002</v>
      </c>
      <c r="D63" s="326">
        <v>456.04300000000001</v>
      </c>
      <c r="E63" s="326">
        <v>491.35599999999999</v>
      </c>
      <c r="F63" s="326">
        <v>504.34399999999999</v>
      </c>
      <c r="G63" s="326">
        <v>552.54600000000005</v>
      </c>
      <c r="H63" s="326">
        <v>556.79399999999998</v>
      </c>
      <c r="I63" s="326">
        <v>588.74099999999999</v>
      </c>
      <c r="J63" s="326">
        <v>617.17600000000004</v>
      </c>
      <c r="K63" s="326">
        <v>686.10900000000004</v>
      </c>
      <c r="L63" s="326">
        <v>732.28200000000004</v>
      </c>
      <c r="M63" s="326">
        <v>793.22400000000005</v>
      </c>
      <c r="N63" s="326">
        <v>787.81700000000001</v>
      </c>
      <c r="O63" s="329">
        <v>852.327</v>
      </c>
      <c r="P63" s="326">
        <v>927.33299999999997</v>
      </c>
      <c r="Q63" s="326">
        <v>978.06600000000003</v>
      </c>
      <c r="R63" s="326">
        <v>1018.991</v>
      </c>
      <c r="S63" s="326">
        <v>1054.374</v>
      </c>
      <c r="T63" s="326">
        <v>1083.7139999999999</v>
      </c>
      <c r="U63" s="326">
        <v>1116.6859999999999</v>
      </c>
      <c r="V63" s="326">
        <v>1231.4739999999999</v>
      </c>
      <c r="W63" s="326">
        <v>1321.856</v>
      </c>
      <c r="X63" s="326">
        <v>1263.4380000000001</v>
      </c>
      <c r="Y63" s="326">
        <v>1319.49</v>
      </c>
      <c r="Z63" s="326">
        <v>1319.798</v>
      </c>
      <c r="AA63" s="328">
        <f t="shared" si="1"/>
        <v>2.3342351969320926E-2</v>
      </c>
      <c r="AC63" s="348"/>
      <c r="AD63" s="348"/>
      <c r="AE63" s="348"/>
      <c r="AF63" s="348"/>
      <c r="AG63" s="348"/>
      <c r="AH63" s="348"/>
      <c r="AI63" s="348"/>
      <c r="AJ63" s="348"/>
      <c r="AK63" s="348"/>
      <c r="AL63" s="348"/>
    </row>
    <row r="64" spans="2:38" ht="18" customHeight="1">
      <c r="B64" s="237" t="s">
        <v>53</v>
      </c>
      <c r="C64" s="326">
        <v>4732.259</v>
      </c>
      <c r="D64" s="326">
        <v>4714.8329999999996</v>
      </c>
      <c r="E64" s="326">
        <v>4824.808</v>
      </c>
      <c r="F64" s="326">
        <v>4738.3519999999999</v>
      </c>
      <c r="G64" s="326">
        <v>4738.183</v>
      </c>
      <c r="H64" s="326">
        <v>4575.5479999999998</v>
      </c>
      <c r="I64" s="326">
        <v>4236.2079999999996</v>
      </c>
      <c r="J64" s="326">
        <v>4214.6890000000003</v>
      </c>
      <c r="K64" s="326">
        <v>4431.5110000000004</v>
      </c>
      <c r="L64" s="326">
        <v>4726.4920000000002</v>
      </c>
      <c r="M64" s="326">
        <v>5189.9160000000002</v>
      </c>
      <c r="N64" s="326">
        <v>5404.5349999999999</v>
      </c>
      <c r="O64" s="329">
        <v>5500.2380000000003</v>
      </c>
      <c r="P64" s="326">
        <v>6360.8060698000008</v>
      </c>
      <c r="Q64" s="326">
        <v>6214.3633098199962</v>
      </c>
      <c r="R64" s="326">
        <v>6403.92804978</v>
      </c>
      <c r="S64" s="326">
        <v>6401.3379999999997</v>
      </c>
      <c r="T64" s="326">
        <v>6641.8019999999997</v>
      </c>
      <c r="U64" s="326">
        <v>7199.6440000000002</v>
      </c>
      <c r="V64" s="326">
        <v>7629.424</v>
      </c>
      <c r="W64" s="326">
        <v>7697.87</v>
      </c>
      <c r="X64" s="326">
        <v>7654.7619999999997</v>
      </c>
      <c r="Y64" s="326">
        <v>7717.8360000000002</v>
      </c>
      <c r="Z64" s="326">
        <v>7733.63</v>
      </c>
      <c r="AA64" s="328">
        <f t="shared" si="1"/>
        <v>0.20464285584715544</v>
      </c>
      <c r="AC64" s="348"/>
      <c r="AD64" s="348"/>
      <c r="AE64" s="348"/>
      <c r="AF64" s="348"/>
      <c r="AG64" s="348"/>
      <c r="AH64" s="348"/>
      <c r="AI64" s="348"/>
      <c r="AJ64" s="348"/>
      <c r="AK64" s="348"/>
      <c r="AL64" s="348"/>
    </row>
    <row r="65" spans="2:38" ht="18" customHeight="1">
      <c r="B65" s="237" t="s">
        <v>36</v>
      </c>
      <c r="C65" s="326"/>
      <c r="D65" s="326"/>
      <c r="E65" s="326"/>
      <c r="F65" s="326"/>
      <c r="G65" s="326"/>
      <c r="H65" s="326"/>
      <c r="I65" s="326"/>
      <c r="J65" s="326"/>
      <c r="K65" s="326"/>
      <c r="L65" s="326"/>
      <c r="M65" s="326"/>
      <c r="N65" s="332">
        <v>0</v>
      </c>
      <c r="O65" s="332">
        <v>0</v>
      </c>
      <c r="P65" s="349"/>
      <c r="Q65" s="332"/>
      <c r="R65" s="332"/>
      <c r="S65" s="332"/>
      <c r="T65" s="332"/>
      <c r="U65" s="332"/>
      <c r="V65" s="332"/>
      <c r="W65" s="332">
        <v>550.16999999999996</v>
      </c>
      <c r="X65" s="326">
        <v>841.774</v>
      </c>
      <c r="Y65" s="326">
        <v>853.61599999999999</v>
      </c>
      <c r="Z65" s="326">
        <v>865.16399999999999</v>
      </c>
      <c r="AA65" s="328">
        <f t="shared" si="1"/>
        <v>1.3528331240276661</v>
      </c>
      <c r="AC65" s="348"/>
      <c r="AD65" s="348"/>
      <c r="AE65" s="348"/>
      <c r="AF65" s="348"/>
      <c r="AG65" s="348"/>
      <c r="AH65" s="348"/>
      <c r="AI65" s="348"/>
      <c r="AJ65" s="348"/>
      <c r="AK65" s="348"/>
      <c r="AL65" s="348"/>
    </row>
    <row r="66" spans="2:38" ht="18" customHeight="1">
      <c r="B66" s="237" t="s">
        <v>35</v>
      </c>
      <c r="C66" s="326">
        <v>2123.0419999999999</v>
      </c>
      <c r="D66" s="326">
        <v>2168.5149999999999</v>
      </c>
      <c r="E66" s="326">
        <v>2265.8989999999999</v>
      </c>
      <c r="F66" s="326">
        <v>2254.5059999999999</v>
      </c>
      <c r="G66" s="326">
        <v>2300.018</v>
      </c>
      <c r="H66" s="326">
        <v>2174.6019999999999</v>
      </c>
      <c r="I66" s="326">
        <v>2078.9450000000002</v>
      </c>
      <c r="J66" s="326">
        <v>2144.2069999999999</v>
      </c>
      <c r="K66" s="326">
        <v>2149.4949999999999</v>
      </c>
      <c r="L66" s="326">
        <v>2364.056</v>
      </c>
      <c r="M66" s="326">
        <v>2553.5549999999998</v>
      </c>
      <c r="N66" s="326">
        <v>2650.6489999999999</v>
      </c>
      <c r="O66" s="329">
        <v>3081.3090000000002</v>
      </c>
      <c r="P66" s="326">
        <v>3339.8206198399989</v>
      </c>
      <c r="Q66" s="326">
        <v>3162.4174298599996</v>
      </c>
      <c r="R66" s="326">
        <v>3213.6003598400007</v>
      </c>
      <c r="S66" s="326">
        <v>3155.71</v>
      </c>
      <c r="T66" s="326">
        <v>3244.9</v>
      </c>
      <c r="U66" s="326">
        <v>3329.67</v>
      </c>
      <c r="V66" s="326">
        <v>3351.326</v>
      </c>
      <c r="W66" s="326">
        <v>3149.79</v>
      </c>
      <c r="X66" s="326">
        <v>3399.2220000000002</v>
      </c>
      <c r="Y66" s="326">
        <v>3418.3820000000001</v>
      </c>
      <c r="Z66" s="326">
        <v>2995.1480000000001</v>
      </c>
      <c r="AA66" s="328">
        <f t="shared" si="1"/>
        <v>-12.381120658838009</v>
      </c>
      <c r="AC66" s="348"/>
      <c r="AD66" s="348"/>
      <c r="AE66" s="348"/>
      <c r="AF66" s="348"/>
      <c r="AG66" s="348"/>
      <c r="AH66" s="348"/>
      <c r="AI66" s="348"/>
      <c r="AJ66" s="348"/>
      <c r="AK66" s="348"/>
      <c r="AL66" s="348"/>
    </row>
    <row r="67" spans="2:38" ht="18" customHeight="1">
      <c r="B67" s="237" t="s">
        <v>46</v>
      </c>
      <c r="C67" s="326">
        <v>3691.8049999999998</v>
      </c>
      <c r="D67" s="326">
        <v>4085.0940000000001</v>
      </c>
      <c r="E67" s="326">
        <v>4478.7049999999999</v>
      </c>
      <c r="F67" s="326">
        <v>4597.9009999999998</v>
      </c>
      <c r="G67" s="326">
        <v>4591.0929999999998</v>
      </c>
      <c r="H67" s="326">
        <v>4473.2719999999999</v>
      </c>
      <c r="I67" s="326">
        <v>4185.8410000000003</v>
      </c>
      <c r="J67" s="326">
        <v>4083.7640000000001</v>
      </c>
      <c r="K67" s="326">
        <v>4443.9139999999998</v>
      </c>
      <c r="L67" s="326">
        <v>5025.3090000000002</v>
      </c>
      <c r="M67" s="326">
        <v>5834.5469999999996</v>
      </c>
      <c r="N67" s="326">
        <v>6419.3940000000002</v>
      </c>
      <c r="O67" s="329">
        <v>6799.1090000000004</v>
      </c>
      <c r="P67" s="326">
        <v>7422.2598097000064</v>
      </c>
      <c r="Q67" s="326">
        <v>7386.9830397199958</v>
      </c>
      <c r="R67" s="326">
        <v>7801.0708697199998</v>
      </c>
      <c r="S67" s="326">
        <v>8324.59</v>
      </c>
      <c r="T67" s="326">
        <v>8588.2839999999997</v>
      </c>
      <c r="U67" s="326">
        <v>8746.6419999999998</v>
      </c>
      <c r="V67" s="326">
        <v>9222.4279999999999</v>
      </c>
      <c r="W67" s="326">
        <v>9264.6779999999999</v>
      </c>
      <c r="X67" s="326">
        <v>9276.4959999999992</v>
      </c>
      <c r="Y67" s="326">
        <v>9136.75</v>
      </c>
      <c r="Z67" s="326">
        <v>8816.9240000000009</v>
      </c>
      <c r="AA67" s="328">
        <f t="shared" si="1"/>
        <v>-3.5004350562289557</v>
      </c>
      <c r="AC67" s="348"/>
      <c r="AD67" s="348"/>
      <c r="AE67" s="348"/>
      <c r="AF67" s="348"/>
      <c r="AG67" s="348"/>
      <c r="AH67" s="348"/>
      <c r="AI67" s="348"/>
      <c r="AJ67" s="348"/>
      <c r="AK67" s="348"/>
      <c r="AL67" s="348"/>
    </row>
    <row r="68" spans="2:38" ht="18" customHeight="1">
      <c r="B68" s="237" t="s">
        <v>56</v>
      </c>
      <c r="C68" s="326">
        <v>1496.0709999999999</v>
      </c>
      <c r="D68" s="326">
        <v>1431.769</v>
      </c>
      <c r="E68" s="326">
        <v>1538.9090000000001</v>
      </c>
      <c r="F68" s="326">
        <v>1640.508</v>
      </c>
      <c r="G68" s="326">
        <v>1769.626</v>
      </c>
      <c r="H68" s="326">
        <v>1821.896</v>
      </c>
      <c r="I68" s="326">
        <v>1826.9069999999999</v>
      </c>
      <c r="J68" s="326">
        <v>1832.6980000000001</v>
      </c>
      <c r="K68" s="326">
        <v>1974.412</v>
      </c>
      <c r="L68" s="326">
        <v>2184.761</v>
      </c>
      <c r="M68" s="326">
        <v>2469.3409999999999</v>
      </c>
      <c r="N68" s="326">
        <v>2520.6860000000001</v>
      </c>
      <c r="O68" s="329">
        <v>2700.9479999999999</v>
      </c>
      <c r="P68" s="326">
        <v>2809.0639999999999</v>
      </c>
      <c r="Q68" s="326">
        <v>2823.0970000000002</v>
      </c>
      <c r="R68" s="326">
        <v>2920.9070000000002</v>
      </c>
      <c r="S68" s="326">
        <v>2927.9059999999999</v>
      </c>
      <c r="T68" s="326">
        <v>2914.4119999999998</v>
      </c>
      <c r="U68" s="326">
        <v>2952.194</v>
      </c>
      <c r="V68" s="326">
        <v>3148.1280000000002</v>
      </c>
      <c r="W68" s="326">
        <v>3187.4679999999998</v>
      </c>
      <c r="X68" s="326">
        <v>3050.56</v>
      </c>
      <c r="Y68" s="326">
        <v>3264.0239999999999</v>
      </c>
      <c r="Z68" s="326">
        <v>3237.91</v>
      </c>
      <c r="AA68" s="328">
        <f t="shared" si="1"/>
        <v>-0.80005539174957152</v>
      </c>
      <c r="AC68" s="348"/>
      <c r="AD68" s="348"/>
      <c r="AE68" s="348"/>
      <c r="AF68" s="348"/>
      <c r="AG68" s="348"/>
      <c r="AH68" s="348"/>
      <c r="AI68" s="348"/>
      <c r="AJ68" s="348"/>
      <c r="AK68" s="348"/>
      <c r="AL68" s="348"/>
    </row>
    <row r="69" spans="2:38" ht="18" customHeight="1">
      <c r="B69" s="237" t="s">
        <v>39</v>
      </c>
      <c r="C69" s="326">
        <v>4115.1679999999997</v>
      </c>
      <c r="D69" s="326">
        <v>4154.402</v>
      </c>
      <c r="E69" s="326">
        <v>4384.5360000000001</v>
      </c>
      <c r="F69" s="326">
        <v>4501.1549999999997</v>
      </c>
      <c r="G69" s="326">
        <v>4506.0870000000004</v>
      </c>
      <c r="H69" s="326">
        <v>4208.893</v>
      </c>
      <c r="I69" s="326">
        <v>3869.9490000000001</v>
      </c>
      <c r="J69" s="326">
        <v>3591.6219999999998</v>
      </c>
      <c r="K69" s="326">
        <v>3691.7660000000001</v>
      </c>
      <c r="L69" s="326">
        <v>3837.799</v>
      </c>
      <c r="M69" s="326">
        <v>4366.7610000000004</v>
      </c>
      <c r="N69" s="326">
        <v>4309.1350000000002</v>
      </c>
      <c r="O69" s="329">
        <v>4392.12</v>
      </c>
      <c r="P69" s="326">
        <v>4824.72399976</v>
      </c>
      <c r="Q69" s="326">
        <v>4665.5234097800003</v>
      </c>
      <c r="R69" s="326">
        <v>4751.0192497999979</v>
      </c>
      <c r="S69" s="326">
        <v>4777.92</v>
      </c>
      <c r="T69" s="326">
        <v>4862.9759999999997</v>
      </c>
      <c r="U69" s="326">
        <v>4934.3519999999999</v>
      </c>
      <c r="V69" s="326">
        <v>5140.1499999999996</v>
      </c>
      <c r="W69" s="326">
        <v>5127.5240000000003</v>
      </c>
      <c r="X69" s="326">
        <v>5120.0219999999999</v>
      </c>
      <c r="Y69" s="326">
        <v>4841.68</v>
      </c>
      <c r="Z69" s="326">
        <v>4849.1180000000004</v>
      </c>
      <c r="AA69" s="328">
        <f t="shared" si="1"/>
        <v>0.15362436179177685</v>
      </c>
      <c r="AC69" s="348"/>
      <c r="AD69" s="348"/>
      <c r="AE69" s="348"/>
      <c r="AF69" s="348"/>
      <c r="AG69" s="348"/>
      <c r="AH69" s="348"/>
      <c r="AI69" s="348"/>
      <c r="AJ69" s="348"/>
      <c r="AK69" s="348"/>
      <c r="AL69" s="348"/>
    </row>
    <row r="70" spans="2:38" ht="18" customHeight="1">
      <c r="B70" s="237" t="s">
        <v>48</v>
      </c>
      <c r="C70" s="326">
        <v>1863.4839999999999</v>
      </c>
      <c r="D70" s="326">
        <v>1775.7049999999999</v>
      </c>
      <c r="E70" s="326">
        <v>1976.519</v>
      </c>
      <c r="F70" s="326">
        <v>2211.9749999999999</v>
      </c>
      <c r="G70" s="326">
        <v>2473.9450000000002</v>
      </c>
      <c r="H70" s="326">
        <v>2508.5970000000002</v>
      </c>
      <c r="I70" s="326">
        <v>2488.018</v>
      </c>
      <c r="J70" s="326">
        <v>2554.7249999999999</v>
      </c>
      <c r="K70" s="326">
        <v>2700.1350000000002</v>
      </c>
      <c r="L70" s="326">
        <v>2916.3960000000002</v>
      </c>
      <c r="M70" s="326">
        <v>2999.35</v>
      </c>
      <c r="N70" s="326">
        <v>3028.8820000000001</v>
      </c>
      <c r="O70" s="329">
        <v>3059.73</v>
      </c>
      <c r="P70" s="326">
        <v>3065.6579999999999</v>
      </c>
      <c r="Q70" s="326">
        <v>2981.4409999999998</v>
      </c>
      <c r="R70" s="326">
        <v>3214.4560000000001</v>
      </c>
      <c r="S70" s="326">
        <v>3760.5340000000001</v>
      </c>
      <c r="T70" s="326">
        <v>4108.2839999999997</v>
      </c>
      <c r="U70" s="326">
        <v>4432.2539999999999</v>
      </c>
      <c r="V70" s="326">
        <v>4792.1559999999999</v>
      </c>
      <c r="W70" s="326">
        <v>4889.6719999999996</v>
      </c>
      <c r="X70" s="326">
        <v>5053.8019999999997</v>
      </c>
      <c r="Y70" s="326">
        <v>5073.7020000000002</v>
      </c>
      <c r="Z70" s="326">
        <v>5122.0060000000003</v>
      </c>
      <c r="AA70" s="328">
        <f t="shared" si="1"/>
        <v>0.95204645444293112</v>
      </c>
      <c r="AC70" s="348"/>
      <c r="AD70" s="348"/>
      <c r="AE70" s="348"/>
      <c r="AF70" s="348"/>
      <c r="AG70" s="348"/>
      <c r="AH70" s="348"/>
      <c r="AI70" s="348"/>
      <c r="AJ70" s="348"/>
      <c r="AK70" s="348"/>
      <c r="AL70" s="348"/>
    </row>
    <row r="71" spans="2:38" ht="18" customHeight="1">
      <c r="B71" s="333" t="s">
        <v>716</v>
      </c>
      <c r="C71" s="326">
        <v>21999.895</v>
      </c>
      <c r="D71" s="326">
        <v>22770.881000000001</v>
      </c>
      <c r="E71" s="326">
        <v>24085.136999999992</v>
      </c>
      <c r="F71" s="326">
        <v>24615.371999999999</v>
      </c>
      <c r="G71" s="326">
        <v>25446.514999999999</v>
      </c>
      <c r="H71" s="326">
        <v>25661.751</v>
      </c>
      <c r="I71" s="326">
        <v>25144.83</v>
      </c>
      <c r="J71" s="326">
        <v>24945.573999999997</v>
      </c>
      <c r="K71" s="326">
        <v>24796.307000000001</v>
      </c>
      <c r="L71" s="326">
        <v>27423.427</v>
      </c>
      <c r="M71" s="326">
        <v>29999.233000000004</v>
      </c>
      <c r="N71" s="326">
        <v>5754.527</v>
      </c>
      <c r="O71" s="334">
        <v>5833.0069999999996</v>
      </c>
      <c r="P71" s="332">
        <v>0</v>
      </c>
      <c r="Q71" s="332">
        <v>0</v>
      </c>
      <c r="R71" s="332">
        <v>0</v>
      </c>
      <c r="S71" s="332">
        <v>0</v>
      </c>
      <c r="T71" s="332">
        <v>0</v>
      </c>
      <c r="U71" s="332">
        <v>0</v>
      </c>
      <c r="V71" s="332">
        <v>0</v>
      </c>
      <c r="W71" s="332">
        <v>0</v>
      </c>
      <c r="X71" s="332">
        <v>0</v>
      </c>
      <c r="Y71" s="332">
        <v>0</v>
      </c>
      <c r="Z71" s="332">
        <v>0</v>
      </c>
      <c r="AA71" s="350" t="str">
        <f t="shared" si="1"/>
        <v>-</v>
      </c>
      <c r="AC71" s="348"/>
      <c r="AD71" s="348"/>
      <c r="AE71" s="348"/>
      <c r="AF71" s="348"/>
      <c r="AG71" s="348"/>
      <c r="AH71" s="348"/>
      <c r="AI71" s="348"/>
      <c r="AJ71" s="348"/>
      <c r="AK71" s="348"/>
      <c r="AL71" s="348"/>
    </row>
    <row r="72" spans="2:38" ht="18" customHeight="1">
      <c r="B72" s="323" t="s">
        <v>402</v>
      </c>
      <c r="C72" s="351">
        <v>88752.77</v>
      </c>
      <c r="D72" s="351">
        <v>90431.884000000005</v>
      </c>
      <c r="E72" s="351">
        <v>96710.146000000008</v>
      </c>
      <c r="F72" s="351">
        <v>99729.7</v>
      </c>
      <c r="G72" s="351">
        <v>104274.24799999999</v>
      </c>
      <c r="H72" s="351">
        <v>104593.03199999999</v>
      </c>
      <c r="I72" s="351">
        <v>100743.63</v>
      </c>
      <c r="J72" s="351">
        <v>99875.55</v>
      </c>
      <c r="K72" s="351">
        <v>106759.30599999998</v>
      </c>
      <c r="L72" s="351">
        <v>117604.75</v>
      </c>
      <c r="M72" s="351">
        <v>128229.2</v>
      </c>
      <c r="N72" s="351">
        <v>133996.04999999999</v>
      </c>
      <c r="O72" s="351">
        <v>139656.37399999998</v>
      </c>
      <c r="P72" s="351">
        <v>148091.07811411994</v>
      </c>
      <c r="Q72" s="351">
        <v>151287.60845411994</v>
      </c>
      <c r="R72" s="351">
        <v>156923.62095399995</v>
      </c>
      <c r="S72" s="351">
        <v>159082.64799999999</v>
      </c>
      <c r="T72" s="351">
        <v>163766.96</v>
      </c>
      <c r="U72" s="351">
        <v>165381.478</v>
      </c>
      <c r="V72" s="351">
        <v>174807.764</v>
      </c>
      <c r="W72" s="351">
        <v>178311.09</v>
      </c>
      <c r="X72" s="351">
        <v>179417.046</v>
      </c>
      <c r="Y72" s="351">
        <v>184665.21799999999</v>
      </c>
      <c r="Z72" s="351">
        <v>184055.87599999999</v>
      </c>
      <c r="AA72" s="337">
        <f t="shared" si="1"/>
        <v>-0.3299711806042458</v>
      </c>
      <c r="AC72" s="348"/>
      <c r="AD72" s="348"/>
      <c r="AE72" s="348"/>
      <c r="AF72" s="348"/>
      <c r="AG72" s="348"/>
      <c r="AH72" s="348"/>
      <c r="AI72" s="348"/>
      <c r="AJ72" s="348"/>
      <c r="AK72" s="348"/>
      <c r="AL72" s="348"/>
    </row>
    <row r="73" spans="2:38" ht="18" customHeight="1">
      <c r="B73" s="338" t="s">
        <v>529</v>
      </c>
      <c r="C73" s="352"/>
      <c r="D73" s="352"/>
      <c r="E73" s="352"/>
      <c r="F73" s="352"/>
      <c r="G73" s="352"/>
      <c r="H73" s="352"/>
      <c r="I73" s="352"/>
      <c r="J73" s="352"/>
      <c r="K73" s="352"/>
      <c r="L73" s="352"/>
      <c r="M73" s="352"/>
      <c r="N73" s="352"/>
      <c r="O73" s="352"/>
      <c r="P73" s="352"/>
      <c r="Q73" s="352"/>
      <c r="R73" s="352"/>
      <c r="S73" s="352"/>
      <c r="T73" s="352"/>
      <c r="U73" s="352"/>
      <c r="V73" s="352"/>
      <c r="W73" s="352"/>
      <c r="X73" s="352"/>
      <c r="Y73" s="352"/>
      <c r="Z73" s="353"/>
      <c r="AC73" s="348"/>
      <c r="AD73" s="348"/>
      <c r="AE73" s="348"/>
      <c r="AF73" s="348"/>
      <c r="AG73" s="348"/>
      <c r="AH73" s="348"/>
      <c r="AI73" s="348"/>
      <c r="AJ73" s="348"/>
      <c r="AK73" s="348"/>
      <c r="AL73" s="348"/>
    </row>
    <row r="74" spans="2:38" ht="39" customHeight="1">
      <c r="B74" s="445" t="s">
        <v>718</v>
      </c>
      <c r="C74" s="445"/>
      <c r="D74" s="445"/>
      <c r="E74" s="445"/>
      <c r="F74" s="445"/>
      <c r="G74" s="445"/>
      <c r="H74" s="445"/>
      <c r="I74" s="445"/>
      <c r="J74" s="445"/>
      <c r="K74" s="445"/>
      <c r="L74" s="445"/>
      <c r="M74" s="445"/>
      <c r="N74" s="445"/>
      <c r="O74" s="445"/>
      <c r="P74" s="445"/>
      <c r="Q74" s="445"/>
      <c r="R74" s="445"/>
      <c r="S74" s="445"/>
      <c r="T74" s="445"/>
      <c r="U74" s="445"/>
      <c r="V74" s="445"/>
      <c r="W74" s="445"/>
      <c r="X74" s="445"/>
      <c r="Y74" s="445"/>
      <c r="Z74" s="445"/>
      <c r="AC74" s="348"/>
      <c r="AD74" s="348"/>
      <c r="AE74" s="348"/>
      <c r="AF74" s="348"/>
      <c r="AG74" s="348"/>
      <c r="AH74" s="348"/>
      <c r="AI74" s="348"/>
      <c r="AJ74" s="348"/>
      <c r="AK74" s="348"/>
      <c r="AL74" s="348"/>
    </row>
    <row r="75" spans="2:38" ht="15">
      <c r="B75" s="444" t="s">
        <v>408</v>
      </c>
      <c r="C75" s="444"/>
      <c r="D75" s="444"/>
      <c r="E75" s="444"/>
      <c r="F75" s="444"/>
      <c r="G75" s="444"/>
      <c r="H75" s="444"/>
      <c r="I75" s="444"/>
      <c r="J75" s="444"/>
      <c r="K75" s="444"/>
      <c r="L75" s="444"/>
      <c r="M75" s="444"/>
      <c r="N75" s="444"/>
      <c r="O75" s="444"/>
      <c r="P75" s="444"/>
      <c r="Q75" s="444"/>
      <c r="R75" s="444"/>
      <c r="S75" s="444"/>
      <c r="T75" s="444"/>
      <c r="U75" s="444"/>
      <c r="V75" s="444"/>
      <c r="W75" s="444"/>
      <c r="X75" s="444"/>
      <c r="Y75" s="444"/>
      <c r="Z75" s="444"/>
      <c r="AC75" s="348"/>
      <c r="AD75" s="348"/>
      <c r="AE75" s="348"/>
      <c r="AF75" s="348"/>
      <c r="AG75" s="348"/>
      <c r="AH75" s="348"/>
      <c r="AI75" s="348"/>
      <c r="AJ75" s="348"/>
      <c r="AK75" s="348"/>
      <c r="AL75" s="348"/>
    </row>
    <row r="76" spans="2:38" ht="30" customHeight="1">
      <c r="B76" s="445" t="s">
        <v>407</v>
      </c>
      <c r="C76" s="445"/>
      <c r="D76" s="445"/>
      <c r="E76" s="445"/>
      <c r="F76" s="445"/>
      <c r="G76" s="445"/>
      <c r="H76" s="445"/>
      <c r="I76" s="445"/>
      <c r="J76" s="445"/>
      <c r="K76" s="445"/>
      <c r="L76" s="445"/>
      <c r="M76" s="445"/>
      <c r="N76" s="445"/>
      <c r="O76" s="445"/>
      <c r="P76" s="445"/>
      <c r="Q76" s="445"/>
      <c r="R76" s="445"/>
      <c r="S76" s="445"/>
      <c r="T76" s="445"/>
      <c r="U76" s="445"/>
      <c r="V76" s="445"/>
      <c r="W76" s="445"/>
      <c r="X76" s="445"/>
      <c r="Y76" s="445"/>
      <c r="Z76" s="445"/>
      <c r="AC76" s="348"/>
      <c r="AD76" s="348"/>
      <c r="AE76" s="348"/>
      <c r="AF76" s="348"/>
      <c r="AG76" s="348"/>
      <c r="AH76" s="348"/>
      <c r="AI76" s="348"/>
      <c r="AJ76" s="348"/>
      <c r="AK76" s="348"/>
      <c r="AL76" s="348"/>
    </row>
    <row r="77" spans="2:38" ht="30" customHeight="1">
      <c r="B77" s="443" t="s">
        <v>406</v>
      </c>
      <c r="C77" s="443"/>
      <c r="D77" s="443"/>
      <c r="E77" s="443"/>
      <c r="F77" s="443"/>
      <c r="G77" s="443"/>
      <c r="H77" s="443"/>
      <c r="I77" s="443"/>
      <c r="J77" s="443"/>
      <c r="K77" s="443"/>
      <c r="L77" s="443"/>
      <c r="M77" s="443"/>
      <c r="N77" s="443"/>
      <c r="O77" s="443"/>
      <c r="P77" s="443"/>
      <c r="Q77" s="443"/>
      <c r="R77" s="443"/>
      <c r="S77" s="443"/>
      <c r="T77" s="443"/>
      <c r="U77" s="443"/>
      <c r="V77" s="443"/>
      <c r="W77" s="443"/>
      <c r="X77" s="443"/>
      <c r="Y77" s="443"/>
      <c r="Z77" s="443"/>
    </row>
    <row r="78" spans="2:38" ht="12.95" customHeight="1">
      <c r="B78" s="345"/>
      <c r="C78" s="352"/>
      <c r="D78" s="352"/>
      <c r="E78" s="352"/>
      <c r="F78" s="352"/>
      <c r="G78" s="352"/>
      <c r="H78" s="352"/>
      <c r="I78" s="352"/>
      <c r="J78" s="352"/>
      <c r="K78" s="352"/>
      <c r="L78" s="352"/>
      <c r="M78" s="352"/>
      <c r="N78" s="352"/>
      <c r="O78" s="352"/>
      <c r="P78" s="352"/>
      <c r="Q78" s="352"/>
      <c r="R78" s="352"/>
      <c r="S78" s="352"/>
      <c r="T78" s="352"/>
      <c r="U78" s="352"/>
      <c r="V78" s="352"/>
      <c r="W78" s="352"/>
      <c r="X78" s="352"/>
      <c r="Y78" s="352"/>
      <c r="Z78" s="353"/>
    </row>
    <row r="79" spans="2:38" s="354" customFormat="1" ht="9.9499999999999993" customHeight="1">
      <c r="O79" s="355"/>
    </row>
    <row r="80" spans="2:38" s="354" customFormat="1">
      <c r="O80" s="355"/>
    </row>
    <row r="81" spans="2:28" s="354" customFormat="1">
      <c r="O81" s="355"/>
    </row>
    <row r="82" spans="2:28" s="354" customFormat="1">
      <c r="O82" s="355"/>
    </row>
    <row r="83" spans="2:28" s="354" customFormat="1">
      <c r="O83" s="355"/>
    </row>
    <row r="84" spans="2:28" s="354" customFormat="1">
      <c r="O84" s="355"/>
    </row>
    <row r="85" spans="2:28" s="354" customFormat="1">
      <c r="O85" s="355"/>
    </row>
    <row r="86" spans="2:28" s="354" customFormat="1">
      <c r="O86" s="355"/>
    </row>
    <row r="87" spans="2:28" s="354" customFormat="1">
      <c r="F87" s="356"/>
      <c r="G87" s="357"/>
      <c r="O87" s="355"/>
    </row>
    <row r="88" spans="2:28" s="354" customFormat="1">
      <c r="F88" s="357"/>
      <c r="G88" s="357"/>
      <c r="O88" s="355"/>
    </row>
    <row r="89" spans="2:28" s="354" customFormat="1">
      <c r="F89" s="358"/>
      <c r="G89" s="357"/>
      <c r="O89" s="355"/>
    </row>
    <row r="90" spans="2:28" s="354" customFormat="1">
      <c r="F90" s="358"/>
      <c r="G90" s="357"/>
      <c r="O90" s="355"/>
    </row>
    <row r="91" spans="2:28" s="354" customFormat="1">
      <c r="F91" s="357"/>
      <c r="G91" s="357"/>
      <c r="O91" s="355"/>
    </row>
    <row r="92" spans="2:28" s="354" customFormat="1">
      <c r="B92" s="281"/>
      <c r="C92" s="281"/>
      <c r="D92" s="281"/>
      <c r="E92" s="281"/>
      <c r="F92" s="281"/>
      <c r="G92" s="281"/>
      <c r="H92" s="281"/>
      <c r="I92" s="281"/>
      <c r="J92" s="281"/>
      <c r="K92" s="281"/>
      <c r="L92" s="281"/>
      <c r="M92" s="281"/>
      <c r="N92" s="343"/>
      <c r="O92" s="344"/>
      <c r="P92" s="281"/>
      <c r="Q92" s="281"/>
      <c r="R92" s="281"/>
      <c r="S92" s="281"/>
      <c r="T92" s="281"/>
      <c r="U92" s="281"/>
      <c r="V92" s="281"/>
      <c r="W92" s="281"/>
      <c r="X92" s="281"/>
      <c r="Y92" s="281"/>
      <c r="Z92" s="281"/>
      <c r="AA92" s="281"/>
      <c r="AB92" s="281"/>
    </row>
    <row r="93" spans="2:28" s="354" customFormat="1">
      <c r="B93" s="281"/>
      <c r="C93" s="281"/>
      <c r="D93" s="281"/>
      <c r="E93" s="281"/>
      <c r="F93" s="281"/>
      <c r="G93" s="281"/>
      <c r="H93" s="281"/>
      <c r="I93" s="281"/>
      <c r="J93" s="281"/>
      <c r="K93" s="281"/>
      <c r="L93" s="281"/>
      <c r="M93" s="281"/>
      <c r="N93" s="343"/>
      <c r="O93" s="344"/>
      <c r="P93" s="281"/>
      <c r="Q93" s="281"/>
      <c r="R93" s="281"/>
      <c r="S93" s="281"/>
      <c r="T93" s="281"/>
      <c r="U93" s="281"/>
      <c r="V93" s="281"/>
      <c r="W93" s="281"/>
      <c r="X93" s="281"/>
      <c r="Y93" s="281"/>
      <c r="Z93" s="281"/>
      <c r="AA93" s="281"/>
      <c r="AB93" s="281"/>
    </row>
    <row r="94" spans="2:28" s="354" customFormat="1" ht="14.25" customHeight="1">
      <c r="B94" s="281"/>
      <c r="C94" s="281"/>
      <c r="D94" s="281"/>
      <c r="E94" s="281"/>
      <c r="F94" s="281"/>
      <c r="G94" s="281"/>
      <c r="H94" s="281"/>
      <c r="I94" s="281"/>
      <c r="J94" s="281"/>
      <c r="K94" s="281"/>
      <c r="L94" s="281"/>
      <c r="M94" s="281"/>
      <c r="N94" s="343"/>
      <c r="O94" s="344"/>
      <c r="P94" s="281"/>
      <c r="Q94" s="281"/>
      <c r="R94" s="281"/>
      <c r="S94" s="281"/>
      <c r="T94" s="281"/>
      <c r="U94" s="281"/>
      <c r="V94" s="281"/>
      <c r="W94" s="281"/>
      <c r="X94" s="281"/>
      <c r="Y94" s="281"/>
      <c r="Z94" s="281"/>
      <c r="AA94" s="281"/>
      <c r="AB94" s="281"/>
    </row>
    <row r="95" spans="2:28" s="354" customFormat="1" ht="12.75" customHeight="1">
      <c r="B95" s="281"/>
      <c r="C95" s="281"/>
      <c r="D95" s="281"/>
      <c r="E95" s="281"/>
      <c r="F95" s="281"/>
      <c r="G95" s="281"/>
      <c r="H95" s="281"/>
      <c r="I95" s="281"/>
      <c r="J95" s="281"/>
      <c r="K95" s="281"/>
      <c r="L95" s="281"/>
      <c r="M95" s="281"/>
      <c r="N95" s="343"/>
      <c r="O95" s="344"/>
      <c r="P95" s="281"/>
      <c r="Q95" s="281"/>
      <c r="R95" s="281"/>
      <c r="S95" s="281"/>
      <c r="T95" s="281"/>
      <c r="U95" s="281"/>
      <c r="V95" s="281"/>
      <c r="W95" s="281"/>
      <c r="X95" s="281"/>
      <c r="Y95" s="281"/>
      <c r="Z95" s="281"/>
      <c r="AA95" s="281"/>
      <c r="AB95" s="281"/>
    </row>
    <row r="96" spans="2:28" s="354" customFormat="1">
      <c r="B96" s="281"/>
      <c r="C96" s="281"/>
      <c r="D96" s="281"/>
      <c r="E96" s="281"/>
      <c r="F96" s="281"/>
      <c r="G96" s="281"/>
      <c r="H96" s="281"/>
      <c r="I96" s="281"/>
      <c r="J96" s="281"/>
      <c r="K96" s="281"/>
      <c r="L96" s="281"/>
      <c r="M96" s="281"/>
      <c r="N96" s="343"/>
      <c r="O96" s="344"/>
      <c r="P96" s="281"/>
      <c r="Q96" s="281"/>
      <c r="R96" s="281"/>
      <c r="S96" s="281"/>
      <c r="T96" s="281"/>
      <c r="U96" s="281"/>
      <c r="V96" s="281"/>
      <c r="W96" s="281"/>
      <c r="X96" s="281"/>
      <c r="Y96" s="281"/>
      <c r="Z96" s="281"/>
      <c r="AA96" s="281"/>
      <c r="AB96" s="281"/>
    </row>
  </sheetData>
  <mergeCells count="6">
    <mergeCell ref="B77:Z77"/>
    <mergeCell ref="B75:Z75"/>
    <mergeCell ref="B74:Z74"/>
    <mergeCell ref="B36:Z36"/>
    <mergeCell ref="B37:Z37"/>
    <mergeCell ref="B76:Z76"/>
  </mergeCells>
  <phoneticPr fontId="5" type="noConversion"/>
  <pageMargins left="0.59055118110236227" right="0.19685039370078741" top="0.59055118110236227" bottom="0.19685039370078741" header="0" footer="0"/>
  <pageSetup paperSize="9" scale="46" orientation="portrait" cellComments="atEnd" r:id="rId1"/>
  <headerFooter alignWithMargins="0"/>
  <rowBreaks count="2" manualBreakCount="2">
    <brk id="38" max="19" man="1"/>
    <brk id="76" max="1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81"/>
  <sheetViews>
    <sheetView zoomScale="73" zoomScaleNormal="73" workbookViewId="0"/>
  </sheetViews>
  <sheetFormatPr defaultRowHeight="15"/>
  <cols>
    <col min="2" max="2" width="11.44140625" customWidth="1"/>
    <col min="3" max="3" width="10.5546875" customWidth="1"/>
    <col min="4" max="4" width="11" customWidth="1"/>
    <col min="5" max="5" width="9.77734375" customWidth="1"/>
    <col min="6" max="6" width="8.6640625" customWidth="1"/>
    <col min="7" max="7" width="9.44140625" customWidth="1"/>
    <col min="11" max="11" width="10" customWidth="1"/>
    <col min="14" max="14" width="10" customWidth="1"/>
    <col min="15" max="15" width="9.6640625" customWidth="1"/>
    <col min="16" max="16" width="10.21875" customWidth="1"/>
  </cols>
  <sheetData>
    <row r="1" spans="1:17" ht="23.25">
      <c r="A1" s="21" t="s">
        <v>582</v>
      </c>
      <c r="B1" s="21"/>
      <c r="N1" s="133" t="s">
        <v>347</v>
      </c>
    </row>
    <row r="2" spans="1:17" ht="18.75">
      <c r="A2" s="21" t="s">
        <v>635</v>
      </c>
      <c r="B2" s="21"/>
    </row>
    <row r="4" spans="1:17" ht="15.75">
      <c r="A4" s="119"/>
      <c r="B4" s="119"/>
      <c r="C4" s="119" t="s">
        <v>142</v>
      </c>
      <c r="D4" s="119"/>
      <c r="E4" s="119"/>
      <c r="F4" s="119"/>
      <c r="G4" s="119"/>
      <c r="H4" s="119"/>
      <c r="I4" s="119"/>
      <c r="J4" s="119"/>
      <c r="K4" s="119"/>
      <c r="L4" s="119"/>
      <c r="M4" s="119"/>
      <c r="N4" s="119"/>
      <c r="O4" s="119"/>
      <c r="P4" s="119"/>
    </row>
    <row r="5" spans="1:17" ht="51.75" customHeight="1">
      <c r="A5" s="118" t="s">
        <v>143</v>
      </c>
      <c r="B5" s="118"/>
      <c r="C5" s="120" t="s">
        <v>144</v>
      </c>
      <c r="D5" s="120" t="s">
        <v>145</v>
      </c>
      <c r="E5" s="120" t="s">
        <v>230</v>
      </c>
      <c r="F5" s="120" t="s">
        <v>146</v>
      </c>
      <c r="G5" s="120" t="s">
        <v>37</v>
      </c>
      <c r="H5" s="120" t="s">
        <v>63</v>
      </c>
      <c r="I5" s="120" t="s">
        <v>40</v>
      </c>
      <c r="J5" s="120" t="s">
        <v>33</v>
      </c>
      <c r="K5" s="120" t="s">
        <v>147</v>
      </c>
      <c r="L5" s="120" t="s">
        <v>47</v>
      </c>
      <c r="M5" s="120" t="s">
        <v>148</v>
      </c>
      <c r="N5" s="120" t="s">
        <v>232</v>
      </c>
      <c r="O5" s="120" t="s">
        <v>41</v>
      </c>
      <c r="P5" s="120" t="s">
        <v>42</v>
      </c>
      <c r="Q5" s="139" t="s">
        <v>150</v>
      </c>
    </row>
    <row r="6" spans="1:17" ht="7.5" customHeight="1"/>
    <row r="7" spans="1:17">
      <c r="Q7" s="121" t="s">
        <v>11</v>
      </c>
    </row>
    <row r="8" spans="1:17">
      <c r="A8" s="147" t="s">
        <v>144</v>
      </c>
      <c r="C8" s="163">
        <v>185.53700000000001</v>
      </c>
      <c r="D8" s="163">
        <v>384.46199999999999</v>
      </c>
      <c r="E8" s="163">
        <v>98.623999999999995</v>
      </c>
      <c r="F8" s="163">
        <v>0.57499999999999996</v>
      </c>
      <c r="G8" s="163">
        <v>0.31</v>
      </c>
      <c r="H8" s="163">
        <v>0.93200000000000005</v>
      </c>
      <c r="I8" s="163">
        <v>74.688000000000002</v>
      </c>
      <c r="J8" s="163">
        <v>0.441</v>
      </c>
      <c r="K8" s="163">
        <v>1.718</v>
      </c>
      <c r="L8" s="163">
        <v>1.4019999999999999</v>
      </c>
      <c r="M8" s="163">
        <v>0.24</v>
      </c>
      <c r="N8" s="163">
        <v>212.26300000000001</v>
      </c>
      <c r="O8" s="163">
        <v>6.4939999999999998</v>
      </c>
      <c r="P8" s="163">
        <v>37.588999999999999</v>
      </c>
      <c r="Q8" s="163">
        <v>142.83099999999999</v>
      </c>
    </row>
    <row r="9" spans="1:17">
      <c r="A9" s="147" t="s">
        <v>30</v>
      </c>
      <c r="C9" s="163">
        <v>384.46199999999999</v>
      </c>
      <c r="D9" s="163">
        <v>28.834</v>
      </c>
      <c r="E9" s="163">
        <v>14.196</v>
      </c>
      <c r="F9" s="163">
        <v>8.3000000000000004E-2</v>
      </c>
      <c r="G9" s="163">
        <v>4.4999999999999998E-2</v>
      </c>
      <c r="H9" s="163">
        <v>0.11600000000000001</v>
      </c>
      <c r="I9" s="163">
        <v>21.466999999999999</v>
      </c>
      <c r="J9" s="163">
        <v>3.9E-2</v>
      </c>
      <c r="K9" s="163">
        <v>0.13300000000000001</v>
      </c>
      <c r="L9" s="163">
        <v>0.247</v>
      </c>
      <c r="M9" s="163">
        <v>0.02</v>
      </c>
      <c r="N9" s="163">
        <v>38.119999999999997</v>
      </c>
      <c r="O9" s="163">
        <v>0.42699999999999999</v>
      </c>
      <c r="P9" s="163">
        <v>4.9989999999999997</v>
      </c>
      <c r="Q9" s="163">
        <v>18.838999999999999</v>
      </c>
    </row>
    <row r="10" spans="1:17">
      <c r="A10" s="147" t="s">
        <v>31</v>
      </c>
      <c r="C10" s="163">
        <v>98.623999999999995</v>
      </c>
      <c r="D10" s="163">
        <v>14.196</v>
      </c>
      <c r="E10" s="163">
        <v>43.595999999999997</v>
      </c>
      <c r="F10" s="163">
        <v>0.13100000000000001</v>
      </c>
      <c r="G10" s="163">
        <v>0.22</v>
      </c>
      <c r="H10" s="163">
        <v>0.159</v>
      </c>
      <c r="I10" s="163">
        <v>149.06299999999999</v>
      </c>
      <c r="J10" s="163">
        <v>5.2999999999999999E-2</v>
      </c>
      <c r="K10" s="163">
        <v>0.30199999999999999</v>
      </c>
      <c r="L10" s="163">
        <v>0.40400000000000003</v>
      </c>
      <c r="M10" s="163">
        <v>6.2E-2</v>
      </c>
      <c r="N10" s="163">
        <v>57.534999999999997</v>
      </c>
      <c r="O10" s="163">
        <v>0.91200000000000003</v>
      </c>
      <c r="P10" s="163">
        <v>13.612</v>
      </c>
      <c r="Q10" s="163">
        <v>26.719000000000001</v>
      </c>
    </row>
    <row r="11" spans="1:17">
      <c r="A11" s="147" t="s">
        <v>32</v>
      </c>
      <c r="C11" s="163">
        <v>0.57499999999999996</v>
      </c>
      <c r="D11" s="163">
        <v>8.3000000000000004E-2</v>
      </c>
      <c r="E11" s="163">
        <v>0.13100000000000001</v>
      </c>
      <c r="F11" s="163">
        <v>53.537999999999997</v>
      </c>
      <c r="G11" s="163">
        <v>0.13700000000000001</v>
      </c>
      <c r="H11" s="163">
        <v>0.185</v>
      </c>
      <c r="I11" s="163">
        <v>0.627</v>
      </c>
      <c r="J11" s="163">
        <v>0.58899999999999997</v>
      </c>
      <c r="K11" s="163">
        <v>4.7300000000000004</v>
      </c>
      <c r="L11" s="163">
        <v>0.34100000000000003</v>
      </c>
      <c r="M11" s="163">
        <v>1.002</v>
      </c>
      <c r="N11" s="163">
        <v>26.829000000000001</v>
      </c>
      <c r="O11" s="163">
        <v>1.288</v>
      </c>
      <c r="P11" s="163">
        <v>1.1639999999999999</v>
      </c>
      <c r="Q11" s="163">
        <v>415.45299999999997</v>
      </c>
    </row>
    <row r="12" spans="1:17">
      <c r="A12" s="147" t="s">
        <v>37</v>
      </c>
      <c r="C12" s="163">
        <v>0.31</v>
      </c>
      <c r="D12" s="163">
        <v>4.4999999999999998E-2</v>
      </c>
      <c r="E12" s="163">
        <v>0.22</v>
      </c>
      <c r="F12" s="163">
        <v>0.13700000000000001</v>
      </c>
      <c r="G12" s="163">
        <v>0</v>
      </c>
      <c r="H12" s="163">
        <v>5.0999999999999997E-2</v>
      </c>
      <c r="I12" s="163">
        <v>0.99299999999999999</v>
      </c>
      <c r="J12" s="163">
        <v>0.113</v>
      </c>
      <c r="K12" s="163">
        <v>1.6759999999999999</v>
      </c>
      <c r="L12" s="163">
        <v>0.11899999999999999</v>
      </c>
      <c r="M12" s="163">
        <v>0.42699999999999999</v>
      </c>
      <c r="N12" s="163">
        <v>26.965</v>
      </c>
      <c r="O12" s="163">
        <v>8.77</v>
      </c>
      <c r="P12" s="163">
        <v>0.22900000000000001</v>
      </c>
      <c r="Q12" s="163">
        <v>73.962000000000003</v>
      </c>
    </row>
    <row r="13" spans="1:17">
      <c r="A13" s="147" t="s">
        <v>581</v>
      </c>
      <c r="C13" s="163">
        <v>0.93200000000000005</v>
      </c>
      <c r="D13" s="163">
        <v>0.11600000000000001</v>
      </c>
      <c r="E13" s="163">
        <v>0.159</v>
      </c>
      <c r="F13" s="163">
        <v>0.185</v>
      </c>
      <c r="G13" s="163">
        <v>5.0999999999999997E-2</v>
      </c>
      <c r="H13" s="163">
        <v>72.174000000000007</v>
      </c>
      <c r="I13" s="163">
        <v>0.90900000000000003</v>
      </c>
      <c r="J13" s="163">
        <v>12.170999999999999</v>
      </c>
      <c r="K13" s="163">
        <v>0.27400000000000002</v>
      </c>
      <c r="L13" s="163">
        <v>0.22500000000000001</v>
      </c>
      <c r="M13" s="163">
        <v>0.40600000000000003</v>
      </c>
      <c r="N13" s="163">
        <v>61.334000000000003</v>
      </c>
      <c r="O13" s="163">
        <v>0.35</v>
      </c>
      <c r="P13" s="163">
        <v>1.3049999999999999</v>
      </c>
      <c r="Q13" s="163">
        <v>85.936999999999998</v>
      </c>
    </row>
    <row r="14" spans="1:17">
      <c r="A14" s="147" t="s">
        <v>40</v>
      </c>
      <c r="C14" s="163">
        <v>74.688000000000002</v>
      </c>
      <c r="D14" s="163">
        <v>21.466999999999999</v>
      </c>
      <c r="E14" s="163">
        <v>149.06299999999999</v>
      </c>
      <c r="F14" s="163">
        <v>0.627</v>
      </c>
      <c r="G14" s="163">
        <v>0.99299999999999999</v>
      </c>
      <c r="H14" s="163">
        <v>0.90900000000000003</v>
      </c>
      <c r="I14" s="163">
        <v>14.898</v>
      </c>
      <c r="J14" s="163">
        <v>0.35199999999999998</v>
      </c>
      <c r="K14" s="163">
        <v>1.6890000000000001</v>
      </c>
      <c r="L14" s="163">
        <v>2.8679999999999999</v>
      </c>
      <c r="M14" s="163">
        <v>0.42699999999999999</v>
      </c>
      <c r="N14" s="163">
        <v>261.983</v>
      </c>
      <c r="O14" s="163">
        <v>5.7309999999999999</v>
      </c>
      <c r="P14" s="163">
        <v>119.42100000000001</v>
      </c>
      <c r="Q14" s="163">
        <v>123.18300000000001</v>
      </c>
    </row>
    <row r="15" spans="1:17">
      <c r="A15" s="147" t="s">
        <v>33</v>
      </c>
      <c r="C15" s="163">
        <v>0.441</v>
      </c>
      <c r="D15" s="163">
        <v>3.9E-2</v>
      </c>
      <c r="E15" s="163">
        <v>5.2999999999999999E-2</v>
      </c>
      <c r="F15" s="163">
        <v>0.58899999999999997</v>
      </c>
      <c r="G15" s="163">
        <v>0.113</v>
      </c>
      <c r="H15" s="163">
        <v>12.170999999999999</v>
      </c>
      <c r="I15" s="163">
        <v>0.35199999999999998</v>
      </c>
      <c r="J15" s="163">
        <v>85.94</v>
      </c>
      <c r="K15" s="163">
        <v>1.8120000000000001</v>
      </c>
      <c r="L15" s="163">
        <v>0.192</v>
      </c>
      <c r="M15" s="163">
        <v>11.932</v>
      </c>
      <c r="N15" s="163">
        <v>12.683</v>
      </c>
      <c r="O15" s="163">
        <v>0.91400000000000003</v>
      </c>
      <c r="P15" s="163">
        <v>0.35</v>
      </c>
      <c r="Q15" s="163">
        <v>436.64299999999997</v>
      </c>
    </row>
    <row r="16" spans="1:17">
      <c r="A16" s="147" t="s">
        <v>227</v>
      </c>
      <c r="C16" s="163">
        <v>1.718</v>
      </c>
      <c r="D16" s="163">
        <v>0.13300000000000001</v>
      </c>
      <c r="E16" s="163">
        <v>0.30199999999999999</v>
      </c>
      <c r="F16" s="163">
        <v>4.7300000000000004</v>
      </c>
      <c r="G16" s="163">
        <v>1.6759999999999999</v>
      </c>
      <c r="H16" s="163">
        <v>0.27400000000000002</v>
      </c>
      <c r="I16" s="163">
        <v>1.6890000000000001</v>
      </c>
      <c r="J16" s="163">
        <v>1.8120000000000001</v>
      </c>
      <c r="K16" s="163">
        <v>48.372</v>
      </c>
      <c r="L16" s="163">
        <v>1.3029999999999999</v>
      </c>
      <c r="M16" s="163">
        <v>6.9039999999999999</v>
      </c>
      <c r="N16" s="163">
        <v>101.53100000000001</v>
      </c>
      <c r="O16" s="163">
        <v>7.6189999999999998</v>
      </c>
      <c r="P16" s="163">
        <v>1.284</v>
      </c>
      <c r="Q16" s="163">
        <v>1799.1110000000001</v>
      </c>
    </row>
    <row r="17" spans="1:17">
      <c r="A17" s="147" t="s">
        <v>47</v>
      </c>
      <c r="C17" s="163">
        <v>1.4019999999999999</v>
      </c>
      <c r="D17" s="163">
        <v>0.247</v>
      </c>
      <c r="E17" s="163">
        <v>0.40400000000000003</v>
      </c>
      <c r="F17" s="163">
        <v>0.34100000000000003</v>
      </c>
      <c r="G17" s="163">
        <v>0.11899999999999999</v>
      </c>
      <c r="H17" s="163">
        <v>0.22500000000000001</v>
      </c>
      <c r="I17" s="163">
        <v>2.8679999999999999</v>
      </c>
      <c r="J17" s="163">
        <v>0.192</v>
      </c>
      <c r="K17" s="163">
        <v>1.3029999999999999</v>
      </c>
      <c r="L17" s="163">
        <v>29.574000000000002</v>
      </c>
      <c r="M17" s="163">
        <v>0.27</v>
      </c>
      <c r="N17" s="163">
        <v>1038.5129999999999</v>
      </c>
      <c r="O17" s="163">
        <v>6.9260000000000002</v>
      </c>
      <c r="P17" s="163">
        <v>14.920999999999999</v>
      </c>
      <c r="Q17" s="163">
        <v>36.415999999999997</v>
      </c>
    </row>
    <row r="18" spans="1:17">
      <c r="A18" s="197" t="s">
        <v>54</v>
      </c>
      <c r="C18" s="163">
        <v>0.24</v>
      </c>
      <c r="D18" s="163">
        <v>0.02</v>
      </c>
      <c r="E18" s="163">
        <v>6.2E-2</v>
      </c>
      <c r="F18" s="163">
        <v>1.002</v>
      </c>
      <c r="G18" s="163">
        <v>0.42699999999999999</v>
      </c>
      <c r="H18" s="163">
        <v>0.40600000000000003</v>
      </c>
      <c r="I18" s="163">
        <v>0.42699999999999999</v>
      </c>
      <c r="J18" s="163">
        <v>11.932</v>
      </c>
      <c r="K18" s="163">
        <v>6.9039999999999999</v>
      </c>
      <c r="L18" s="163">
        <v>0.27</v>
      </c>
      <c r="M18" s="163">
        <v>179.74199999999999</v>
      </c>
      <c r="N18" s="163">
        <v>29.751999999999999</v>
      </c>
      <c r="O18" s="163">
        <v>2.1579999999999999</v>
      </c>
      <c r="P18" s="163">
        <v>0.36399999999999999</v>
      </c>
      <c r="Q18" s="163">
        <v>1491.636</v>
      </c>
    </row>
    <row r="19" spans="1:17">
      <c r="A19" s="147" t="s">
        <v>149</v>
      </c>
      <c r="C19" s="163">
        <v>212.26300000000001</v>
      </c>
      <c r="D19" s="163">
        <v>38.119999999999997</v>
      </c>
      <c r="E19" s="163">
        <v>57.534999999999997</v>
      </c>
      <c r="F19" s="163">
        <v>26.829000000000001</v>
      </c>
      <c r="G19" s="163">
        <v>26.965</v>
      </c>
      <c r="H19" s="163">
        <v>61.334000000000003</v>
      </c>
      <c r="I19" s="163">
        <v>261.983</v>
      </c>
      <c r="J19" s="163">
        <v>12.683</v>
      </c>
      <c r="K19" s="163">
        <v>101.53100000000001</v>
      </c>
      <c r="L19" s="163">
        <v>1038.5129999999999</v>
      </c>
      <c r="M19" s="163">
        <v>29.751999999999999</v>
      </c>
      <c r="N19" s="163">
        <v>1366.0920000000001</v>
      </c>
      <c r="O19" s="163">
        <v>743.52099999999996</v>
      </c>
      <c r="P19" s="163">
        <v>2100.2249999999999</v>
      </c>
      <c r="Q19" s="163">
        <v>2239.6959999999999</v>
      </c>
    </row>
    <row r="20" spans="1:17">
      <c r="A20" s="147" t="s">
        <v>41</v>
      </c>
      <c r="C20" s="163">
        <v>6.4939999999999998</v>
      </c>
      <c r="D20" s="163">
        <v>0.42699999999999999</v>
      </c>
      <c r="E20" s="163">
        <v>0.91200000000000003</v>
      </c>
      <c r="F20" s="163">
        <v>1.288</v>
      </c>
      <c r="G20" s="163">
        <v>8.77</v>
      </c>
      <c r="H20" s="163">
        <v>0.35</v>
      </c>
      <c r="I20" s="163">
        <v>5.7309999999999999</v>
      </c>
      <c r="J20" s="163">
        <v>0.91400000000000003</v>
      </c>
      <c r="K20" s="163">
        <v>7.6189999999999998</v>
      </c>
      <c r="L20" s="163">
        <v>6.9260000000000002</v>
      </c>
      <c r="M20" s="163">
        <v>2.1579999999999999</v>
      </c>
      <c r="N20" s="163">
        <v>743.52099999999996</v>
      </c>
      <c r="O20" s="163">
        <v>57.387999999999998</v>
      </c>
      <c r="P20" s="163">
        <v>5.7949999999999999</v>
      </c>
      <c r="Q20" s="163">
        <v>592.471</v>
      </c>
    </row>
    <row r="21" spans="1:17">
      <c r="A21" s="147" t="s">
        <v>42</v>
      </c>
      <c r="C21" s="163">
        <v>37.588999999999999</v>
      </c>
      <c r="D21" s="163">
        <v>4.9989999999999997</v>
      </c>
      <c r="E21" s="163">
        <v>13.612</v>
      </c>
      <c r="F21" s="163">
        <v>1.1639999999999999</v>
      </c>
      <c r="G21" s="163">
        <v>0.22900000000000001</v>
      </c>
      <c r="H21" s="163">
        <v>1.3049999999999999</v>
      </c>
      <c r="I21" s="163">
        <v>119.42100000000001</v>
      </c>
      <c r="J21" s="163">
        <v>0.35</v>
      </c>
      <c r="K21" s="163">
        <v>1.284</v>
      </c>
      <c r="L21" s="163">
        <v>14.920999999999999</v>
      </c>
      <c r="M21" s="163">
        <v>0.36399999999999999</v>
      </c>
      <c r="N21" s="163">
        <v>2100.2249999999999</v>
      </c>
      <c r="O21" s="163">
        <v>5.7949999999999999</v>
      </c>
      <c r="P21" s="163">
        <v>442.67500000000001</v>
      </c>
      <c r="Q21" s="163">
        <v>65.712000000000003</v>
      </c>
    </row>
    <row r="22" spans="1:17">
      <c r="A22" s="147" t="s">
        <v>150</v>
      </c>
      <c r="C22" s="163">
        <v>142.83099999999999</v>
      </c>
      <c r="D22" s="163">
        <v>18.838999999999999</v>
      </c>
      <c r="E22" s="163">
        <v>26.719000000000001</v>
      </c>
      <c r="F22" s="163">
        <v>415.45299999999997</v>
      </c>
      <c r="G22" s="163">
        <v>73.962000000000003</v>
      </c>
      <c r="H22" s="163">
        <v>85.936999999999998</v>
      </c>
      <c r="I22" s="163">
        <v>123.18300000000001</v>
      </c>
      <c r="J22" s="163">
        <v>436.64299999999997</v>
      </c>
      <c r="K22" s="163">
        <v>1799.1110000000001</v>
      </c>
      <c r="L22" s="163">
        <v>36.415999999999997</v>
      </c>
      <c r="M22" s="163">
        <v>1491.636</v>
      </c>
      <c r="N22" s="163">
        <v>2239.6959999999999</v>
      </c>
      <c r="O22" s="163">
        <v>592.471</v>
      </c>
      <c r="P22" s="163">
        <v>65.712000000000003</v>
      </c>
      <c r="Q22" s="163">
        <v>15274.472</v>
      </c>
    </row>
    <row r="23" spans="1:17">
      <c r="A23" s="147" t="s">
        <v>43</v>
      </c>
      <c r="C23" s="163">
        <v>80.263000000000005</v>
      </c>
      <c r="D23" s="163">
        <v>13.206</v>
      </c>
      <c r="E23" s="163">
        <v>1.976</v>
      </c>
      <c r="F23" s="163">
        <v>4.7709999999999999</v>
      </c>
      <c r="G23" s="163">
        <v>0.19</v>
      </c>
      <c r="H23" s="163">
        <v>0.72799999999999998</v>
      </c>
      <c r="I23" s="163">
        <v>10.298999999999999</v>
      </c>
      <c r="J23" s="163">
        <v>0.28799999999999998</v>
      </c>
      <c r="K23" s="163">
        <v>1.52</v>
      </c>
      <c r="L23" s="163">
        <v>0.70699999999999996</v>
      </c>
      <c r="M23" s="163">
        <v>0.19800000000000001</v>
      </c>
      <c r="N23" s="163">
        <v>137.84700000000001</v>
      </c>
      <c r="O23" s="163">
        <v>2.9209999999999998</v>
      </c>
      <c r="P23" s="163">
        <v>9.1910000000000007</v>
      </c>
      <c r="Q23" s="163">
        <v>132.92599999999999</v>
      </c>
    </row>
    <row r="24" spans="1:17">
      <c r="A24" s="147" t="s">
        <v>44</v>
      </c>
      <c r="C24" s="163">
        <v>0.93600000000000005</v>
      </c>
      <c r="D24" s="163">
        <v>7.9000000000000001E-2</v>
      </c>
      <c r="E24" s="163">
        <v>0.10199999999999999</v>
      </c>
      <c r="F24" s="163">
        <v>2.5960000000000001</v>
      </c>
      <c r="G24" s="163">
        <v>0.28399999999999997</v>
      </c>
      <c r="H24" s="163">
        <v>0.378</v>
      </c>
      <c r="I24" s="163">
        <v>0.54300000000000004</v>
      </c>
      <c r="J24" s="163">
        <v>2.1869999999999998</v>
      </c>
      <c r="K24" s="163">
        <v>4.468</v>
      </c>
      <c r="L24" s="163">
        <v>0.38200000000000001</v>
      </c>
      <c r="M24" s="163">
        <v>4.9729999999999999</v>
      </c>
      <c r="N24" s="163">
        <v>18.213000000000001</v>
      </c>
      <c r="O24" s="163">
        <v>1.853</v>
      </c>
      <c r="P24" s="163">
        <v>0.71799999999999997</v>
      </c>
      <c r="Q24" s="163">
        <v>826.96100000000001</v>
      </c>
    </row>
    <row r="25" spans="1:17">
      <c r="A25" s="147" t="s">
        <v>49</v>
      </c>
      <c r="C25" s="163">
        <v>0.63300000000000001</v>
      </c>
      <c r="D25" s="163">
        <v>9.1999999999999998E-2</v>
      </c>
      <c r="E25" s="163">
        <v>0.13300000000000001</v>
      </c>
      <c r="F25" s="163">
        <v>0.108</v>
      </c>
      <c r="G25" s="163">
        <v>0.36099999999999999</v>
      </c>
      <c r="H25" s="163">
        <v>2.7E-2</v>
      </c>
      <c r="I25" s="163">
        <v>0.72099999999999997</v>
      </c>
      <c r="J25" s="163">
        <v>0.04</v>
      </c>
      <c r="K25" s="163">
        <v>2.15</v>
      </c>
      <c r="L25" s="163">
        <v>2.0640000000000001</v>
      </c>
      <c r="M25" s="163">
        <v>0.42399999999999999</v>
      </c>
      <c r="N25" s="163">
        <v>196.09700000000001</v>
      </c>
      <c r="O25" s="163">
        <v>7.2649999999999997</v>
      </c>
      <c r="P25" s="163">
        <v>15.673</v>
      </c>
      <c r="Q25" s="163">
        <v>64.438999999999993</v>
      </c>
    </row>
    <row r="26" spans="1:17">
      <c r="A26" s="147" t="s">
        <v>50</v>
      </c>
      <c r="C26" s="163">
        <v>75.665000000000006</v>
      </c>
      <c r="D26" s="163">
        <v>10.468</v>
      </c>
      <c r="E26" s="163">
        <v>1.101</v>
      </c>
      <c r="F26" s="163">
        <v>0.1</v>
      </c>
      <c r="G26" s="163">
        <v>4.5999999999999999E-2</v>
      </c>
      <c r="H26" s="163">
        <v>0.13</v>
      </c>
      <c r="I26" s="163">
        <v>2.7290000000000001</v>
      </c>
      <c r="J26" s="163">
        <v>4.2999999999999997E-2</v>
      </c>
      <c r="K26" s="163">
        <v>8.3000000000000004E-2</v>
      </c>
      <c r="L26" s="163">
        <v>0.20300000000000001</v>
      </c>
      <c r="M26" s="163">
        <v>5.2999999999999999E-2</v>
      </c>
      <c r="N26" s="163">
        <v>14.507999999999999</v>
      </c>
      <c r="O26" s="163">
        <v>0.38300000000000001</v>
      </c>
      <c r="P26" s="163">
        <v>1.772</v>
      </c>
      <c r="Q26" s="163">
        <v>12.077</v>
      </c>
    </row>
    <row r="27" spans="1:17">
      <c r="A27" s="147" t="s">
        <v>34</v>
      </c>
      <c r="C27" s="163">
        <v>1.72</v>
      </c>
      <c r="D27" s="163">
        <v>0.14199999999999999</v>
      </c>
      <c r="E27" s="163">
        <v>0.26800000000000002</v>
      </c>
      <c r="F27" s="163">
        <v>1.7609999999999999</v>
      </c>
      <c r="G27" s="163">
        <v>0.45700000000000002</v>
      </c>
      <c r="H27" s="163">
        <v>1.0569999999999999</v>
      </c>
      <c r="I27" s="163">
        <v>0.88800000000000001</v>
      </c>
      <c r="J27" s="163">
        <v>1.6879999999999999</v>
      </c>
      <c r="K27" s="163">
        <v>6.7549999999999999</v>
      </c>
      <c r="L27" s="163">
        <v>0.51900000000000002</v>
      </c>
      <c r="M27" s="163">
        <v>8.3620000000000001</v>
      </c>
      <c r="N27" s="163">
        <v>30.545999999999999</v>
      </c>
      <c r="O27" s="163">
        <v>2.4860000000000002</v>
      </c>
      <c r="P27" s="163">
        <v>1.2110000000000001</v>
      </c>
      <c r="Q27" s="163">
        <v>1114.403</v>
      </c>
    </row>
    <row r="28" spans="1:17">
      <c r="A28" s="147" t="s">
        <v>45</v>
      </c>
      <c r="C28" s="163">
        <v>3.0150000000000001</v>
      </c>
      <c r="D28" s="163">
        <v>0.23400000000000001</v>
      </c>
      <c r="E28" s="163">
        <v>0.54600000000000004</v>
      </c>
      <c r="F28" s="163">
        <v>7.1459999999999999</v>
      </c>
      <c r="G28" s="163">
        <v>1.9019999999999999</v>
      </c>
      <c r="H28" s="163">
        <v>0.93600000000000005</v>
      </c>
      <c r="I28" s="163">
        <v>2.7839999999999998</v>
      </c>
      <c r="J28" s="163">
        <v>4.3129999999999997</v>
      </c>
      <c r="K28" s="163">
        <v>27.087</v>
      </c>
      <c r="L28" s="163">
        <v>4.1139999999999999</v>
      </c>
      <c r="M28" s="163">
        <v>11.837999999999999</v>
      </c>
      <c r="N28" s="163">
        <v>520.90800000000002</v>
      </c>
      <c r="O28" s="163">
        <v>18.896999999999998</v>
      </c>
      <c r="P28" s="163">
        <v>5.0460000000000003</v>
      </c>
      <c r="Q28" s="163">
        <v>3302.1370000000002</v>
      </c>
    </row>
    <row r="29" spans="1:17">
      <c r="A29" s="147" t="s">
        <v>580</v>
      </c>
      <c r="C29" s="163">
        <v>19.135999999999999</v>
      </c>
      <c r="D29" s="163">
        <v>3.2309999999999999</v>
      </c>
      <c r="E29" s="163">
        <v>21.827999999999999</v>
      </c>
      <c r="F29" s="163">
        <v>0.81799999999999995</v>
      </c>
      <c r="G29" s="163">
        <v>0.55400000000000005</v>
      </c>
      <c r="H29" s="163">
        <v>0.622</v>
      </c>
      <c r="I29" s="163">
        <v>122.122</v>
      </c>
      <c r="J29" s="163">
        <v>0.31900000000000001</v>
      </c>
      <c r="K29" s="163">
        <v>2.3759999999999999</v>
      </c>
      <c r="L29" s="163">
        <v>1.2789999999999999</v>
      </c>
      <c r="M29" s="163">
        <v>0.61499999999999999</v>
      </c>
      <c r="N29" s="163">
        <v>143.66</v>
      </c>
      <c r="O29" s="163">
        <v>5.0880000000000001</v>
      </c>
      <c r="P29" s="163">
        <v>28.765999999999998</v>
      </c>
      <c r="Q29" s="163">
        <v>172.958</v>
      </c>
    </row>
    <row r="30" spans="1:17">
      <c r="A30" s="147" t="s">
        <v>53</v>
      </c>
      <c r="C30" s="163">
        <v>1.58</v>
      </c>
      <c r="D30" s="163">
        <v>0.16500000000000001</v>
      </c>
      <c r="E30" s="163">
        <v>0.24099999999999999</v>
      </c>
      <c r="F30" s="163">
        <v>4.673</v>
      </c>
      <c r="G30" s="163">
        <v>0.64800000000000002</v>
      </c>
      <c r="H30" s="163">
        <v>2.7879999999999998</v>
      </c>
      <c r="I30" s="163">
        <v>1.3220000000000001</v>
      </c>
      <c r="J30" s="163">
        <v>10.14</v>
      </c>
      <c r="K30" s="163">
        <v>22.98</v>
      </c>
      <c r="L30" s="163">
        <v>0.78100000000000003</v>
      </c>
      <c r="M30" s="163">
        <v>25.65</v>
      </c>
      <c r="N30" s="163">
        <v>43.177</v>
      </c>
      <c r="O30" s="163">
        <v>5.9080000000000004</v>
      </c>
      <c r="P30" s="163">
        <v>1.321</v>
      </c>
      <c r="Q30" s="163">
        <v>2592.5509999999999</v>
      </c>
    </row>
    <row r="31" spans="1:17">
      <c r="A31" s="147" t="s">
        <v>36</v>
      </c>
      <c r="C31" s="163">
        <v>1.637</v>
      </c>
      <c r="D31" s="163">
        <v>0.224</v>
      </c>
      <c r="E31" s="163">
        <v>0.34</v>
      </c>
      <c r="F31" s="163">
        <v>0.21199999999999999</v>
      </c>
      <c r="G31" s="163">
        <v>8.2000000000000003E-2</v>
      </c>
      <c r="H31" s="163">
        <v>8.4000000000000005E-2</v>
      </c>
      <c r="I31" s="163">
        <v>2.8079999999999998</v>
      </c>
      <c r="J31" s="163">
        <v>0.20200000000000001</v>
      </c>
      <c r="K31" s="163">
        <v>0.438</v>
      </c>
      <c r="L31" s="163">
        <v>1.153</v>
      </c>
      <c r="M31" s="163">
        <v>0.14399999999999999</v>
      </c>
      <c r="N31" s="163">
        <v>327.49</v>
      </c>
      <c r="O31" s="163">
        <v>1.5569999999999999</v>
      </c>
      <c r="P31" s="163">
        <v>6.0049999999999999</v>
      </c>
      <c r="Q31" s="163">
        <v>21.577000000000002</v>
      </c>
    </row>
    <row r="32" spans="1:17">
      <c r="A32" s="147" t="s">
        <v>35</v>
      </c>
      <c r="C32" s="163">
        <v>1.53</v>
      </c>
      <c r="D32" s="163">
        <v>0.14199999999999999</v>
      </c>
      <c r="E32" s="163">
        <v>0.40500000000000003</v>
      </c>
      <c r="F32" s="163">
        <v>1.484</v>
      </c>
      <c r="G32" s="163">
        <v>0.49399999999999999</v>
      </c>
      <c r="H32" s="163">
        <v>11.225</v>
      </c>
      <c r="I32" s="163">
        <v>1.758</v>
      </c>
      <c r="J32" s="163">
        <v>26.062999999999999</v>
      </c>
      <c r="K32" s="163">
        <v>5.6260000000000003</v>
      </c>
      <c r="L32" s="163">
        <v>0.77300000000000002</v>
      </c>
      <c r="M32" s="163">
        <v>6.1059999999999999</v>
      </c>
      <c r="N32" s="163">
        <v>40.813000000000002</v>
      </c>
      <c r="O32" s="163">
        <v>2.97</v>
      </c>
      <c r="P32" s="163">
        <v>1.6</v>
      </c>
      <c r="Q32" s="163">
        <v>617.84</v>
      </c>
    </row>
    <row r="33" spans="1:17">
      <c r="A33" s="147" t="s">
        <v>46</v>
      </c>
      <c r="C33" s="163">
        <v>0.96399999999999997</v>
      </c>
      <c r="D33" s="163">
        <v>9.7000000000000003E-2</v>
      </c>
      <c r="E33" s="163">
        <v>0.193</v>
      </c>
      <c r="F33" s="163">
        <v>4.1790000000000003</v>
      </c>
      <c r="G33" s="163">
        <v>0.65300000000000002</v>
      </c>
      <c r="H33" s="163">
        <v>0.45800000000000002</v>
      </c>
      <c r="I33" s="163">
        <v>0.95499999999999996</v>
      </c>
      <c r="J33" s="163">
        <v>5.9390000000000001</v>
      </c>
      <c r="K33" s="163">
        <v>25.091999999999999</v>
      </c>
      <c r="L33" s="163">
        <v>0.95399999999999996</v>
      </c>
      <c r="M33" s="163">
        <v>43.636000000000003</v>
      </c>
      <c r="N33" s="163">
        <v>103.185</v>
      </c>
      <c r="O33" s="163">
        <v>5.282</v>
      </c>
      <c r="P33" s="163">
        <v>1.464</v>
      </c>
      <c r="Q33" s="163">
        <v>3605.0459999999998</v>
      </c>
    </row>
    <row r="34" spans="1:17">
      <c r="A34" s="147" t="s">
        <v>56</v>
      </c>
      <c r="C34" s="163">
        <v>21.666</v>
      </c>
      <c r="D34" s="163">
        <v>1.9390000000000001</v>
      </c>
      <c r="E34" s="163">
        <v>5.0780000000000003</v>
      </c>
      <c r="F34" s="163">
        <v>6.2359999999999998</v>
      </c>
      <c r="G34" s="163">
        <v>62.048000000000002</v>
      </c>
      <c r="H34" s="163">
        <v>0.98899999999999999</v>
      </c>
      <c r="I34" s="163">
        <v>23.452999999999999</v>
      </c>
      <c r="J34" s="163">
        <v>1.5049999999999999</v>
      </c>
      <c r="K34" s="163">
        <v>17.07</v>
      </c>
      <c r="L34" s="163">
        <v>3.3490000000000002</v>
      </c>
      <c r="M34" s="163">
        <v>2.4670000000000001</v>
      </c>
      <c r="N34" s="163">
        <v>485.33600000000001</v>
      </c>
      <c r="O34" s="163">
        <v>149.83199999999999</v>
      </c>
      <c r="P34" s="163">
        <v>5.0570000000000004</v>
      </c>
      <c r="Q34" s="163">
        <v>510.85500000000002</v>
      </c>
    </row>
    <row r="35" spans="1:17">
      <c r="A35" s="147" t="s">
        <v>228</v>
      </c>
      <c r="C35" s="163">
        <v>1.214</v>
      </c>
      <c r="D35" s="163">
        <v>0.18</v>
      </c>
      <c r="E35" s="163">
        <v>0.22500000000000001</v>
      </c>
      <c r="F35" s="163">
        <v>86.953999999999994</v>
      </c>
      <c r="G35" s="163">
        <v>0.38200000000000001</v>
      </c>
      <c r="H35" s="163">
        <v>0.30099999999999999</v>
      </c>
      <c r="I35" s="163">
        <v>0.52500000000000002</v>
      </c>
      <c r="J35" s="163">
        <v>2.5219999999999998</v>
      </c>
      <c r="K35" s="163">
        <v>45.094000000000001</v>
      </c>
      <c r="L35" s="163">
        <v>0.51500000000000001</v>
      </c>
      <c r="M35" s="163">
        <v>9.1020000000000003</v>
      </c>
      <c r="N35" s="163">
        <v>34.753999999999998</v>
      </c>
      <c r="O35" s="163">
        <v>3.9980000000000002</v>
      </c>
      <c r="P35" s="163">
        <v>1.1279999999999999</v>
      </c>
      <c r="Q35" s="163">
        <v>1597.2439999999999</v>
      </c>
    </row>
    <row r="36" spans="1:17">
      <c r="A36" s="147" t="s">
        <v>48</v>
      </c>
      <c r="C36" s="163">
        <v>4.1790000000000003</v>
      </c>
      <c r="D36" s="163">
        <v>0.438</v>
      </c>
      <c r="E36" s="163">
        <v>0.58799999999999997</v>
      </c>
      <c r="F36" s="163">
        <v>1.75</v>
      </c>
      <c r="G36" s="163">
        <v>0.875</v>
      </c>
      <c r="H36" s="163">
        <v>0.46</v>
      </c>
      <c r="I36" s="163">
        <v>5.1319999999999997</v>
      </c>
      <c r="J36" s="163">
        <v>0.49299999999999999</v>
      </c>
      <c r="K36" s="163">
        <v>4.7389999999999999</v>
      </c>
      <c r="L36" s="163">
        <v>12.202999999999999</v>
      </c>
      <c r="M36" s="163">
        <v>1.006</v>
      </c>
      <c r="N36" s="163">
        <v>1944.75</v>
      </c>
      <c r="O36" s="163">
        <v>23.876999999999999</v>
      </c>
      <c r="P36" s="163">
        <v>9.2739999999999991</v>
      </c>
      <c r="Q36" s="163">
        <v>416.30700000000002</v>
      </c>
    </row>
    <row r="37" spans="1:17" ht="15.75">
      <c r="A37" s="107" t="s">
        <v>58</v>
      </c>
      <c r="B37" s="107"/>
      <c r="C37" s="164">
        <v>1362.2439999999999</v>
      </c>
      <c r="D37" s="164">
        <v>542.66399999999999</v>
      </c>
      <c r="E37" s="164">
        <v>438.61200000000002</v>
      </c>
      <c r="F37" s="164">
        <v>629.46</v>
      </c>
      <c r="G37" s="164">
        <v>182.99299999999999</v>
      </c>
      <c r="H37" s="164">
        <v>256.71100000000001</v>
      </c>
      <c r="I37" s="164">
        <v>954.33799999999997</v>
      </c>
      <c r="J37" s="164">
        <v>619.96600000000001</v>
      </c>
      <c r="K37" s="164">
        <v>2143.9360000000001</v>
      </c>
      <c r="L37" s="164">
        <v>1162.7170000000001</v>
      </c>
      <c r="M37" s="164">
        <v>1839.9159999999999</v>
      </c>
      <c r="N37" s="164">
        <v>12358.325999999999</v>
      </c>
      <c r="O37" s="164">
        <v>1673.0809999999999</v>
      </c>
      <c r="P37" s="164">
        <v>2897.8710000000001</v>
      </c>
      <c r="Q37" s="164">
        <v>37810.402000000002</v>
      </c>
    </row>
    <row r="38" spans="1:17">
      <c r="C38" s="38"/>
      <c r="D38" s="38"/>
      <c r="E38" s="38"/>
      <c r="F38" s="38"/>
      <c r="G38" s="38"/>
      <c r="H38" s="38"/>
      <c r="I38" s="38"/>
      <c r="J38" s="38"/>
      <c r="K38" s="38"/>
      <c r="L38" s="38"/>
      <c r="M38" s="38"/>
      <c r="N38" s="38"/>
      <c r="O38" s="38"/>
      <c r="P38" s="38"/>
      <c r="Q38" s="38"/>
    </row>
    <row r="39" spans="1:17" ht="15.75">
      <c r="A39" s="119"/>
      <c r="B39" s="119"/>
      <c r="C39" s="138" t="s">
        <v>142</v>
      </c>
      <c r="D39" s="138"/>
      <c r="E39" s="138"/>
      <c r="F39" s="138"/>
      <c r="G39" s="138"/>
      <c r="H39" s="138"/>
      <c r="I39" s="138"/>
      <c r="J39" s="138"/>
      <c r="K39" s="138"/>
      <c r="L39" s="138"/>
      <c r="M39" s="138"/>
      <c r="N39" s="138"/>
      <c r="O39" s="138"/>
      <c r="P39" s="138"/>
      <c r="Q39" s="38"/>
    </row>
    <row r="40" spans="1:17" ht="48.75" customHeight="1">
      <c r="A40" s="118"/>
      <c r="B40" s="118"/>
      <c r="C40" s="139" t="s">
        <v>43</v>
      </c>
      <c r="D40" s="139" t="s">
        <v>229</v>
      </c>
      <c r="E40" s="139" t="s">
        <v>49</v>
      </c>
      <c r="F40" s="139" t="s">
        <v>50</v>
      </c>
      <c r="G40" s="139" t="s">
        <v>34</v>
      </c>
      <c r="H40" s="139" t="s">
        <v>151</v>
      </c>
      <c r="I40" s="139" t="s">
        <v>52</v>
      </c>
      <c r="J40" s="139" t="s">
        <v>231</v>
      </c>
      <c r="K40" s="139" t="s">
        <v>36</v>
      </c>
      <c r="L40" s="139" t="s">
        <v>35</v>
      </c>
      <c r="M40" s="139" t="s">
        <v>152</v>
      </c>
      <c r="N40" s="139" t="s">
        <v>56</v>
      </c>
      <c r="O40" s="139" t="s">
        <v>153</v>
      </c>
      <c r="P40" s="139" t="s">
        <v>48</v>
      </c>
      <c r="Q40" s="139" t="s">
        <v>58</v>
      </c>
    </row>
    <row r="41" spans="1:17" ht="7.5" customHeight="1">
      <c r="C41" s="38"/>
      <c r="D41" s="38"/>
      <c r="E41" s="38"/>
      <c r="F41" s="38"/>
      <c r="G41" s="38"/>
      <c r="H41" s="38"/>
      <c r="I41" s="38"/>
      <c r="J41" s="38"/>
      <c r="K41" s="38"/>
      <c r="L41" s="38"/>
      <c r="M41" s="38"/>
      <c r="N41" s="38"/>
      <c r="O41" s="38"/>
      <c r="P41" s="38"/>
      <c r="Q41" s="38"/>
    </row>
    <row r="42" spans="1:17">
      <c r="C42" s="38"/>
      <c r="D42" s="38"/>
      <c r="E42" s="38"/>
      <c r="F42" s="38"/>
      <c r="G42" s="38"/>
      <c r="H42" s="38"/>
      <c r="I42" s="38"/>
      <c r="J42" s="38"/>
      <c r="K42" s="38"/>
      <c r="L42" s="38"/>
      <c r="M42" s="38"/>
      <c r="N42" s="38"/>
      <c r="O42" s="38"/>
      <c r="P42" s="38"/>
      <c r="Q42" s="140" t="s">
        <v>11</v>
      </c>
    </row>
    <row r="43" spans="1:17">
      <c r="A43" s="147" t="s">
        <v>144</v>
      </c>
      <c r="C43" s="163">
        <v>80.263000000000005</v>
      </c>
      <c r="D43" s="163">
        <v>0.93600000000000005</v>
      </c>
      <c r="E43" s="163">
        <v>0.63300000000000001</v>
      </c>
      <c r="F43" s="163">
        <v>75.665000000000006</v>
      </c>
      <c r="G43" s="163">
        <v>1.72</v>
      </c>
      <c r="H43" s="163">
        <v>3.0150000000000001</v>
      </c>
      <c r="I43" s="163">
        <v>19.135999999999999</v>
      </c>
      <c r="J43" s="163">
        <v>1.58</v>
      </c>
      <c r="K43" s="163">
        <v>1.637</v>
      </c>
      <c r="L43" s="163">
        <v>1.53</v>
      </c>
      <c r="M43" s="163">
        <v>0.96399999999999997</v>
      </c>
      <c r="N43" s="163">
        <v>21.666</v>
      </c>
      <c r="O43" s="163">
        <v>1.214</v>
      </c>
      <c r="P43" s="163">
        <v>4.1790000000000003</v>
      </c>
      <c r="Q43" s="163">
        <v>1362.2439999999999</v>
      </c>
    </row>
    <row r="44" spans="1:17">
      <c r="A44" s="147" t="s">
        <v>30</v>
      </c>
      <c r="C44" s="163">
        <v>13.206</v>
      </c>
      <c r="D44" s="163">
        <v>7.9000000000000001E-2</v>
      </c>
      <c r="E44" s="163">
        <v>9.1999999999999998E-2</v>
      </c>
      <c r="F44" s="163">
        <v>10.468</v>
      </c>
      <c r="G44" s="163">
        <v>0.14199999999999999</v>
      </c>
      <c r="H44" s="163">
        <v>0.23400000000000001</v>
      </c>
      <c r="I44" s="163">
        <v>3.2309999999999999</v>
      </c>
      <c r="J44" s="163">
        <v>0.16500000000000001</v>
      </c>
      <c r="K44" s="163">
        <v>0.224</v>
      </c>
      <c r="L44" s="163">
        <v>0.14199999999999999</v>
      </c>
      <c r="M44" s="163">
        <v>9.7000000000000003E-2</v>
      </c>
      <c r="N44" s="163">
        <v>1.9390000000000001</v>
      </c>
      <c r="O44" s="163">
        <v>0.18</v>
      </c>
      <c r="P44" s="163">
        <v>0.438</v>
      </c>
      <c r="Q44" s="163">
        <v>542.66399999999999</v>
      </c>
    </row>
    <row r="45" spans="1:17">
      <c r="A45" s="147" t="s">
        <v>31</v>
      </c>
      <c r="C45" s="163">
        <v>1.976</v>
      </c>
      <c r="D45" s="163">
        <v>0.10199999999999999</v>
      </c>
      <c r="E45" s="163">
        <v>0.13300000000000001</v>
      </c>
      <c r="F45" s="163">
        <v>1.101</v>
      </c>
      <c r="G45" s="163">
        <v>0.26800000000000002</v>
      </c>
      <c r="H45" s="163">
        <v>0.54600000000000004</v>
      </c>
      <c r="I45" s="163">
        <v>21.827999999999999</v>
      </c>
      <c r="J45" s="163">
        <v>0.24099999999999999</v>
      </c>
      <c r="K45" s="163">
        <v>0.34</v>
      </c>
      <c r="L45" s="163">
        <v>0.40500000000000003</v>
      </c>
      <c r="M45" s="163">
        <v>0.193</v>
      </c>
      <c r="N45" s="163">
        <v>5.0780000000000003</v>
      </c>
      <c r="O45" s="163">
        <v>0.22500000000000001</v>
      </c>
      <c r="P45" s="163">
        <v>0.58799999999999997</v>
      </c>
      <c r="Q45" s="163">
        <v>438.61200000000002</v>
      </c>
    </row>
    <row r="46" spans="1:17">
      <c r="A46" s="147" t="s">
        <v>32</v>
      </c>
      <c r="C46" s="163">
        <v>4.7709999999999999</v>
      </c>
      <c r="D46" s="163">
        <v>2.5960000000000001</v>
      </c>
      <c r="E46" s="163">
        <v>0.108</v>
      </c>
      <c r="F46" s="163">
        <v>0.1</v>
      </c>
      <c r="G46" s="163">
        <v>1.7609999999999999</v>
      </c>
      <c r="H46" s="163">
        <v>7.1459999999999999</v>
      </c>
      <c r="I46" s="163">
        <v>0.81799999999999995</v>
      </c>
      <c r="J46" s="163">
        <v>4.673</v>
      </c>
      <c r="K46" s="163">
        <v>0.21199999999999999</v>
      </c>
      <c r="L46" s="163">
        <v>1.484</v>
      </c>
      <c r="M46" s="163">
        <v>4.1790000000000003</v>
      </c>
      <c r="N46" s="163">
        <v>6.2359999999999998</v>
      </c>
      <c r="O46" s="163">
        <v>86.953999999999994</v>
      </c>
      <c r="P46" s="163">
        <v>1.75</v>
      </c>
      <c r="Q46" s="163">
        <v>629.46</v>
      </c>
    </row>
    <row r="47" spans="1:17">
      <c r="A47" s="147" t="s">
        <v>37</v>
      </c>
      <c r="C47" s="163">
        <v>0.19</v>
      </c>
      <c r="D47" s="163">
        <v>0.28399999999999997</v>
      </c>
      <c r="E47" s="163">
        <v>0.36099999999999999</v>
      </c>
      <c r="F47" s="163">
        <v>4.5999999999999999E-2</v>
      </c>
      <c r="G47" s="163">
        <v>0.45700000000000002</v>
      </c>
      <c r="H47" s="163">
        <v>1.9019999999999999</v>
      </c>
      <c r="I47" s="163">
        <v>0.55400000000000005</v>
      </c>
      <c r="J47" s="163">
        <v>0.64800000000000002</v>
      </c>
      <c r="K47" s="163">
        <v>8.2000000000000003E-2</v>
      </c>
      <c r="L47" s="163">
        <v>0.49399999999999999</v>
      </c>
      <c r="M47" s="163">
        <v>0.65300000000000002</v>
      </c>
      <c r="N47" s="163">
        <v>62.048000000000002</v>
      </c>
      <c r="O47" s="163">
        <v>0.38200000000000001</v>
      </c>
      <c r="P47" s="163">
        <v>0.875</v>
      </c>
      <c r="Q47" s="163">
        <v>182.99299999999999</v>
      </c>
    </row>
    <row r="48" spans="1:17">
      <c r="A48" s="147" t="s">
        <v>581</v>
      </c>
      <c r="C48" s="163">
        <v>0.72799999999999998</v>
      </c>
      <c r="D48" s="163">
        <v>0.378</v>
      </c>
      <c r="E48" s="163">
        <v>2.7E-2</v>
      </c>
      <c r="F48" s="163">
        <v>0.13</v>
      </c>
      <c r="G48" s="163">
        <v>1.0569999999999999</v>
      </c>
      <c r="H48" s="163">
        <v>0.93600000000000005</v>
      </c>
      <c r="I48" s="163">
        <v>0.622</v>
      </c>
      <c r="J48" s="163">
        <v>2.7879999999999998</v>
      </c>
      <c r="K48" s="163">
        <v>8.4000000000000005E-2</v>
      </c>
      <c r="L48" s="163">
        <v>11.225</v>
      </c>
      <c r="M48" s="163">
        <v>0.45800000000000002</v>
      </c>
      <c r="N48" s="163">
        <v>0.98899999999999999</v>
      </c>
      <c r="O48" s="163">
        <v>0.30099999999999999</v>
      </c>
      <c r="P48" s="163">
        <v>0.46</v>
      </c>
      <c r="Q48" s="163">
        <v>256.71100000000001</v>
      </c>
    </row>
    <row r="49" spans="1:17">
      <c r="A49" s="147" t="s">
        <v>40</v>
      </c>
      <c r="C49" s="163">
        <v>10.298999999999999</v>
      </c>
      <c r="D49" s="163">
        <v>0.54300000000000004</v>
      </c>
      <c r="E49" s="163">
        <v>0.72099999999999997</v>
      </c>
      <c r="F49" s="163">
        <v>2.7290000000000001</v>
      </c>
      <c r="G49" s="163">
        <v>0.88800000000000001</v>
      </c>
      <c r="H49" s="163">
        <v>2.7839999999999998</v>
      </c>
      <c r="I49" s="163">
        <v>122.122</v>
      </c>
      <c r="J49" s="163">
        <v>1.3220000000000001</v>
      </c>
      <c r="K49" s="163">
        <v>2.8079999999999998</v>
      </c>
      <c r="L49" s="163">
        <v>1.758</v>
      </c>
      <c r="M49" s="163">
        <v>0.95499999999999996</v>
      </c>
      <c r="N49" s="163">
        <v>23.452999999999999</v>
      </c>
      <c r="O49" s="163">
        <v>0.52500000000000002</v>
      </c>
      <c r="P49" s="163">
        <v>5.1319999999999997</v>
      </c>
      <c r="Q49" s="163">
        <v>954.33799999999997</v>
      </c>
    </row>
    <row r="50" spans="1:17">
      <c r="A50" s="147" t="s">
        <v>33</v>
      </c>
      <c r="C50" s="163">
        <v>0.28799999999999998</v>
      </c>
      <c r="D50" s="163">
        <v>2.1869999999999998</v>
      </c>
      <c r="E50" s="163">
        <v>0.04</v>
      </c>
      <c r="F50" s="163">
        <v>4.2999999999999997E-2</v>
      </c>
      <c r="G50" s="163">
        <v>1.6879999999999999</v>
      </c>
      <c r="H50" s="163">
        <v>4.3129999999999997</v>
      </c>
      <c r="I50" s="163">
        <v>0.31900000000000001</v>
      </c>
      <c r="J50" s="163">
        <v>10.14</v>
      </c>
      <c r="K50" s="163">
        <v>0.20200000000000001</v>
      </c>
      <c r="L50" s="163">
        <v>26.062999999999999</v>
      </c>
      <c r="M50" s="163">
        <v>5.9390000000000001</v>
      </c>
      <c r="N50" s="163">
        <v>1.5049999999999999</v>
      </c>
      <c r="O50" s="163">
        <v>2.5219999999999998</v>
      </c>
      <c r="P50" s="163">
        <v>0.49299999999999999</v>
      </c>
      <c r="Q50" s="163">
        <v>619.96600000000001</v>
      </c>
    </row>
    <row r="51" spans="1:17">
      <c r="A51" s="147" t="s">
        <v>227</v>
      </c>
      <c r="C51" s="163">
        <v>1.52</v>
      </c>
      <c r="D51" s="163">
        <v>4.468</v>
      </c>
      <c r="E51" s="163">
        <v>2.15</v>
      </c>
      <c r="F51" s="163">
        <v>8.3000000000000004E-2</v>
      </c>
      <c r="G51" s="163">
        <v>6.7549999999999999</v>
      </c>
      <c r="H51" s="163">
        <v>27.087</v>
      </c>
      <c r="I51" s="163">
        <v>2.3759999999999999</v>
      </c>
      <c r="J51" s="163">
        <v>22.98</v>
      </c>
      <c r="K51" s="163">
        <v>0.438</v>
      </c>
      <c r="L51" s="163">
        <v>5.6260000000000003</v>
      </c>
      <c r="M51" s="163">
        <v>25.091999999999999</v>
      </c>
      <c r="N51" s="163">
        <v>17.07</v>
      </c>
      <c r="O51" s="163">
        <v>45.094000000000001</v>
      </c>
      <c r="P51" s="163">
        <v>4.7389999999999999</v>
      </c>
      <c r="Q51" s="163">
        <v>2143.9360000000001</v>
      </c>
    </row>
    <row r="52" spans="1:17">
      <c r="A52" s="147" t="s">
        <v>47</v>
      </c>
      <c r="C52" s="163">
        <v>0.70699999999999996</v>
      </c>
      <c r="D52" s="163">
        <v>0.38200000000000001</v>
      </c>
      <c r="E52" s="163">
        <v>2.0640000000000001</v>
      </c>
      <c r="F52" s="163">
        <v>0.20300000000000001</v>
      </c>
      <c r="G52" s="163">
        <v>0.51900000000000002</v>
      </c>
      <c r="H52" s="163">
        <v>4.1139999999999999</v>
      </c>
      <c r="I52" s="163">
        <v>1.2789999999999999</v>
      </c>
      <c r="J52" s="163">
        <v>0.78100000000000003</v>
      </c>
      <c r="K52" s="163">
        <v>1.153</v>
      </c>
      <c r="L52" s="163">
        <v>0.77300000000000002</v>
      </c>
      <c r="M52" s="163">
        <v>0.95399999999999996</v>
      </c>
      <c r="N52" s="163">
        <v>3.3490000000000002</v>
      </c>
      <c r="O52" s="163">
        <v>0.51500000000000001</v>
      </c>
      <c r="P52" s="163">
        <v>12.202999999999999</v>
      </c>
      <c r="Q52" s="163">
        <v>1162.7170000000001</v>
      </c>
    </row>
    <row r="53" spans="1:17">
      <c r="A53" s="147" t="s">
        <v>54</v>
      </c>
      <c r="C53" s="163">
        <v>0.19800000000000001</v>
      </c>
      <c r="D53" s="163">
        <v>4.9729999999999999</v>
      </c>
      <c r="E53" s="163">
        <v>0.42399999999999999</v>
      </c>
      <c r="F53" s="163">
        <v>5.2999999999999999E-2</v>
      </c>
      <c r="G53" s="163">
        <v>8.3620000000000001</v>
      </c>
      <c r="H53" s="163">
        <v>11.837999999999999</v>
      </c>
      <c r="I53" s="163">
        <v>0.61499999999999999</v>
      </c>
      <c r="J53" s="163">
        <v>25.65</v>
      </c>
      <c r="K53" s="163">
        <v>0.14399999999999999</v>
      </c>
      <c r="L53" s="163">
        <v>6.1059999999999999</v>
      </c>
      <c r="M53" s="163">
        <v>43.636000000000003</v>
      </c>
      <c r="N53" s="163">
        <v>2.4670000000000001</v>
      </c>
      <c r="O53" s="163">
        <v>9.1020000000000003</v>
      </c>
      <c r="P53" s="163">
        <v>1.006</v>
      </c>
      <c r="Q53" s="163">
        <v>1839.9159999999999</v>
      </c>
    </row>
    <row r="54" spans="1:17">
      <c r="A54" s="147" t="s">
        <v>149</v>
      </c>
      <c r="C54" s="163">
        <v>137.84700000000001</v>
      </c>
      <c r="D54" s="163">
        <v>18.213000000000001</v>
      </c>
      <c r="E54" s="163">
        <v>196.09700000000001</v>
      </c>
      <c r="F54" s="163">
        <v>14.507999999999999</v>
      </c>
      <c r="G54" s="163">
        <v>30.545999999999999</v>
      </c>
      <c r="H54" s="163">
        <v>520.90800000000002</v>
      </c>
      <c r="I54" s="163">
        <v>143.66</v>
      </c>
      <c r="J54" s="163">
        <v>43.177</v>
      </c>
      <c r="K54" s="163">
        <v>327.49</v>
      </c>
      <c r="L54" s="163">
        <v>40.813000000000002</v>
      </c>
      <c r="M54" s="163">
        <v>103.185</v>
      </c>
      <c r="N54" s="163">
        <v>485.33600000000001</v>
      </c>
      <c r="O54" s="163">
        <v>34.753999999999998</v>
      </c>
      <c r="P54" s="163">
        <v>1944.75</v>
      </c>
      <c r="Q54" s="163">
        <v>12358.325999999999</v>
      </c>
    </row>
    <row r="55" spans="1:17">
      <c r="A55" s="147" t="s">
        <v>41</v>
      </c>
      <c r="C55" s="163">
        <v>2.9209999999999998</v>
      </c>
      <c r="D55" s="163">
        <v>1.853</v>
      </c>
      <c r="E55" s="163">
        <v>7.2649999999999997</v>
      </c>
      <c r="F55" s="163">
        <v>0.38300000000000001</v>
      </c>
      <c r="G55" s="163">
        <v>2.4860000000000002</v>
      </c>
      <c r="H55" s="163">
        <v>18.896999999999998</v>
      </c>
      <c r="I55" s="163">
        <v>5.0880000000000001</v>
      </c>
      <c r="J55" s="163">
        <v>5.9080000000000004</v>
      </c>
      <c r="K55" s="163">
        <v>1.5569999999999999</v>
      </c>
      <c r="L55" s="163">
        <v>2.97</v>
      </c>
      <c r="M55" s="163">
        <v>5.282</v>
      </c>
      <c r="N55" s="163">
        <v>149.83199999999999</v>
      </c>
      <c r="O55" s="163">
        <v>3.9980000000000002</v>
      </c>
      <c r="P55" s="163">
        <v>23.876999999999999</v>
      </c>
      <c r="Q55" s="163">
        <v>1673.0809999999999</v>
      </c>
    </row>
    <row r="56" spans="1:17">
      <c r="A56" s="147" t="s">
        <v>42</v>
      </c>
      <c r="C56" s="163">
        <v>9.1910000000000007</v>
      </c>
      <c r="D56" s="163">
        <v>0.71799999999999997</v>
      </c>
      <c r="E56" s="163">
        <v>15.673</v>
      </c>
      <c r="F56" s="163">
        <v>1.772</v>
      </c>
      <c r="G56" s="163">
        <v>1.2110000000000001</v>
      </c>
      <c r="H56" s="163">
        <v>5.0460000000000003</v>
      </c>
      <c r="I56" s="163">
        <v>28.765999999999998</v>
      </c>
      <c r="J56" s="163">
        <v>1.321</v>
      </c>
      <c r="K56" s="163">
        <v>6.0049999999999999</v>
      </c>
      <c r="L56" s="163">
        <v>1.6</v>
      </c>
      <c r="M56" s="163">
        <v>1.464</v>
      </c>
      <c r="N56" s="163">
        <v>5.0570000000000004</v>
      </c>
      <c r="O56" s="163">
        <v>1.1279999999999999</v>
      </c>
      <c r="P56" s="163">
        <v>9.2739999999999991</v>
      </c>
      <c r="Q56" s="163">
        <v>2897.8710000000001</v>
      </c>
    </row>
    <row r="57" spans="1:17">
      <c r="A57" s="147" t="s">
        <v>150</v>
      </c>
      <c r="C57" s="163">
        <v>132.92599999999999</v>
      </c>
      <c r="D57" s="163">
        <v>826.96100000000001</v>
      </c>
      <c r="E57" s="163">
        <v>64.438999999999993</v>
      </c>
      <c r="F57" s="163">
        <v>12.077</v>
      </c>
      <c r="G57" s="163">
        <v>1114.403</v>
      </c>
      <c r="H57" s="163">
        <v>3302.1370000000002</v>
      </c>
      <c r="I57" s="163">
        <v>172.958</v>
      </c>
      <c r="J57" s="163">
        <v>2592.5509999999999</v>
      </c>
      <c r="K57" s="163">
        <v>21.577000000000002</v>
      </c>
      <c r="L57" s="163">
        <v>617.84</v>
      </c>
      <c r="M57" s="163">
        <v>3605.0459999999998</v>
      </c>
      <c r="N57" s="163">
        <v>510.85500000000002</v>
      </c>
      <c r="O57" s="163">
        <v>1597.2439999999999</v>
      </c>
      <c r="P57" s="163">
        <v>416.30700000000002</v>
      </c>
      <c r="Q57" s="163">
        <v>37810.402000000002</v>
      </c>
    </row>
    <row r="58" spans="1:17">
      <c r="A58" s="147" t="s">
        <v>43</v>
      </c>
      <c r="C58" s="163">
        <v>596.73400000000004</v>
      </c>
      <c r="D58" s="163">
        <v>0.47799999999999998</v>
      </c>
      <c r="E58" s="163">
        <v>0.20300000000000001</v>
      </c>
      <c r="F58" s="163">
        <v>83.164000000000001</v>
      </c>
      <c r="G58" s="163">
        <v>0.749</v>
      </c>
      <c r="H58" s="163">
        <v>1.544</v>
      </c>
      <c r="I58" s="163">
        <v>41.398000000000003</v>
      </c>
      <c r="J58" s="163">
        <v>1.3180000000000001</v>
      </c>
      <c r="K58" s="163">
        <v>0.73299999999999998</v>
      </c>
      <c r="L58" s="163">
        <v>1.202</v>
      </c>
      <c r="M58" s="163">
        <v>0.78500000000000003</v>
      </c>
      <c r="N58" s="163">
        <v>15.877000000000001</v>
      </c>
      <c r="O58" s="163">
        <v>2.286</v>
      </c>
      <c r="P58" s="163">
        <v>1.706</v>
      </c>
      <c r="Q58" s="163">
        <v>1145.2080000000001</v>
      </c>
    </row>
    <row r="59" spans="1:17">
      <c r="A59" s="147" t="s">
        <v>44</v>
      </c>
      <c r="C59" s="163">
        <v>0.47799999999999998</v>
      </c>
      <c r="D59" s="163">
        <v>237.91800000000001</v>
      </c>
      <c r="E59" s="163">
        <v>0.23699999999999999</v>
      </c>
      <c r="F59" s="163">
        <v>9.8000000000000004E-2</v>
      </c>
      <c r="G59" s="163">
        <v>8.06</v>
      </c>
      <c r="H59" s="163">
        <v>8.8740000000000006</v>
      </c>
      <c r="I59" s="163">
        <v>0.53700000000000003</v>
      </c>
      <c r="J59" s="163">
        <v>250.09200000000001</v>
      </c>
      <c r="K59" s="163">
        <v>0.13700000000000001</v>
      </c>
      <c r="L59" s="163">
        <v>7.3090000000000002</v>
      </c>
      <c r="M59" s="163">
        <v>13.032</v>
      </c>
      <c r="N59" s="163">
        <v>1.9810000000000001</v>
      </c>
      <c r="O59" s="163">
        <v>8.3369999999999997</v>
      </c>
      <c r="P59" s="163">
        <v>1.3360000000000001</v>
      </c>
      <c r="Q59" s="163">
        <v>1403.0989999999999</v>
      </c>
    </row>
    <row r="60" spans="1:17">
      <c r="A60" s="147" t="s">
        <v>49</v>
      </c>
      <c r="C60" s="163">
        <v>0.20300000000000001</v>
      </c>
      <c r="D60" s="163">
        <v>0.23699999999999999</v>
      </c>
      <c r="E60" s="163">
        <v>3.206</v>
      </c>
      <c r="F60" s="163">
        <v>0.05</v>
      </c>
      <c r="G60" s="163">
        <v>0.16800000000000001</v>
      </c>
      <c r="H60" s="163">
        <v>4.4669999999999996</v>
      </c>
      <c r="I60" s="163">
        <v>0.317</v>
      </c>
      <c r="J60" s="163">
        <v>0.38800000000000001</v>
      </c>
      <c r="K60" s="163">
        <v>30.212</v>
      </c>
      <c r="L60" s="163">
        <v>0.16700000000000001</v>
      </c>
      <c r="M60" s="163">
        <v>0.57399999999999995</v>
      </c>
      <c r="N60" s="163">
        <v>3.5009999999999999</v>
      </c>
      <c r="O60" s="163">
        <v>0.42099999999999999</v>
      </c>
      <c r="P60" s="163">
        <v>5.9249999999999998</v>
      </c>
      <c r="Q60" s="163">
        <v>340.06299999999999</v>
      </c>
    </row>
    <row r="61" spans="1:17">
      <c r="A61" s="147" t="s">
        <v>50</v>
      </c>
      <c r="C61" s="163">
        <v>83.164000000000001</v>
      </c>
      <c r="D61" s="163">
        <v>9.8000000000000004E-2</v>
      </c>
      <c r="E61" s="163">
        <v>0.05</v>
      </c>
      <c r="F61" s="163">
        <v>43.77</v>
      </c>
      <c r="G61" s="163">
        <v>0.17699999999999999</v>
      </c>
      <c r="H61" s="163">
        <v>0.246</v>
      </c>
      <c r="I61" s="163">
        <v>1.964</v>
      </c>
      <c r="J61" s="163">
        <v>0.20799999999999999</v>
      </c>
      <c r="K61" s="163">
        <v>0.155</v>
      </c>
      <c r="L61" s="163">
        <v>0.222</v>
      </c>
      <c r="M61" s="163">
        <v>0.128</v>
      </c>
      <c r="N61" s="163">
        <v>1.323</v>
      </c>
      <c r="O61" s="163">
        <v>0.13200000000000001</v>
      </c>
      <c r="P61" s="163">
        <v>0.38100000000000001</v>
      </c>
      <c r="Q61" s="163">
        <v>251.37899999999999</v>
      </c>
    </row>
    <row r="62" spans="1:17">
      <c r="A62" s="147" t="s">
        <v>34</v>
      </c>
      <c r="C62" s="163">
        <v>0.749</v>
      </c>
      <c r="D62" s="163">
        <v>8.06</v>
      </c>
      <c r="E62" s="163">
        <v>0.16800000000000001</v>
      </c>
      <c r="F62" s="163">
        <v>0.17699999999999999</v>
      </c>
      <c r="G62" s="163">
        <v>314.084</v>
      </c>
      <c r="H62" s="163">
        <v>14.032999999999999</v>
      </c>
      <c r="I62" s="163">
        <v>1.06</v>
      </c>
      <c r="J62" s="163">
        <v>207.822</v>
      </c>
      <c r="K62" s="163">
        <v>0.41399999999999998</v>
      </c>
      <c r="L62" s="163">
        <v>227.38</v>
      </c>
      <c r="M62" s="163">
        <v>18.664000000000001</v>
      </c>
      <c r="N62" s="163">
        <v>2.83</v>
      </c>
      <c r="O62" s="163">
        <v>9.1999999999999993</v>
      </c>
      <c r="P62" s="163">
        <v>1.7150000000000001</v>
      </c>
      <c r="Q62" s="163">
        <v>1978.6189999999999</v>
      </c>
    </row>
    <row r="63" spans="1:17">
      <c r="A63" s="147" t="s">
        <v>45</v>
      </c>
      <c r="C63" s="163">
        <v>1.544</v>
      </c>
      <c r="D63" s="163">
        <v>8.8740000000000006</v>
      </c>
      <c r="E63" s="163">
        <v>4.4669999999999996</v>
      </c>
      <c r="F63" s="163">
        <v>0.246</v>
      </c>
      <c r="G63" s="163">
        <v>14.032999999999999</v>
      </c>
      <c r="H63" s="163">
        <v>314.80399999999997</v>
      </c>
      <c r="I63" s="163">
        <v>2.4550000000000001</v>
      </c>
      <c r="J63" s="163">
        <v>41.636000000000003</v>
      </c>
      <c r="K63" s="163">
        <v>5.0410000000000004</v>
      </c>
      <c r="L63" s="163">
        <v>15.79</v>
      </c>
      <c r="M63" s="163">
        <v>154.233</v>
      </c>
      <c r="N63" s="163">
        <v>18.459</v>
      </c>
      <c r="O63" s="163">
        <v>40.719000000000001</v>
      </c>
      <c r="P63" s="163">
        <v>33.28</v>
      </c>
      <c r="Q63" s="163">
        <v>4566.4840000000004</v>
      </c>
    </row>
    <row r="64" spans="1:17">
      <c r="A64" s="147" t="s">
        <v>580</v>
      </c>
      <c r="C64" s="163">
        <v>41.398000000000003</v>
      </c>
      <c r="D64" s="163">
        <v>0.53700000000000003</v>
      </c>
      <c r="E64" s="163">
        <v>0.317</v>
      </c>
      <c r="F64" s="163">
        <v>1.964</v>
      </c>
      <c r="G64" s="163">
        <v>1.06</v>
      </c>
      <c r="H64" s="163">
        <v>2.4550000000000001</v>
      </c>
      <c r="I64" s="163">
        <v>35.558</v>
      </c>
      <c r="J64" s="163">
        <v>1.357</v>
      </c>
      <c r="K64" s="163">
        <v>1.1259999999999999</v>
      </c>
      <c r="L64" s="163">
        <v>1.39</v>
      </c>
      <c r="M64" s="163">
        <v>1.218</v>
      </c>
      <c r="N64" s="163">
        <v>44.790999999999997</v>
      </c>
      <c r="O64" s="163">
        <v>0.93300000000000005</v>
      </c>
      <c r="P64" s="163">
        <v>2.423</v>
      </c>
      <c r="Q64" s="163">
        <v>659.899</v>
      </c>
    </row>
    <row r="65" spans="1:17">
      <c r="A65" s="147" t="s">
        <v>53</v>
      </c>
      <c r="C65" s="163">
        <v>1.3180000000000001</v>
      </c>
      <c r="D65" s="163">
        <v>250.09200000000001</v>
      </c>
      <c r="E65" s="163">
        <v>0.38800000000000001</v>
      </c>
      <c r="F65" s="163">
        <v>0.20799999999999999</v>
      </c>
      <c r="G65" s="163">
        <v>207.822</v>
      </c>
      <c r="H65" s="163">
        <v>41.636000000000003</v>
      </c>
      <c r="I65" s="163">
        <v>1.357</v>
      </c>
      <c r="J65" s="163">
        <v>435.82799999999997</v>
      </c>
      <c r="K65" s="163">
        <v>0.55100000000000005</v>
      </c>
      <c r="L65" s="163">
        <v>103.661</v>
      </c>
      <c r="M65" s="163">
        <v>68.105000000000004</v>
      </c>
      <c r="N65" s="163">
        <v>6.8659999999999997</v>
      </c>
      <c r="O65" s="163">
        <v>30.341999999999999</v>
      </c>
      <c r="P65" s="163">
        <v>4.7160000000000002</v>
      </c>
      <c r="Q65" s="163">
        <v>3866.8150000000001</v>
      </c>
    </row>
    <row r="66" spans="1:17">
      <c r="A66" s="147" t="s">
        <v>36</v>
      </c>
      <c r="C66" s="163">
        <v>0.73299999999999998</v>
      </c>
      <c r="D66" s="163">
        <v>0.13700000000000001</v>
      </c>
      <c r="E66" s="163">
        <v>30.212</v>
      </c>
      <c r="F66" s="163">
        <v>0.155</v>
      </c>
      <c r="G66" s="163">
        <v>0.41399999999999998</v>
      </c>
      <c r="H66" s="163">
        <v>5.0410000000000004</v>
      </c>
      <c r="I66" s="163">
        <v>1.1259999999999999</v>
      </c>
      <c r="J66" s="163">
        <v>0.55100000000000005</v>
      </c>
      <c r="K66" s="163">
        <v>23.61</v>
      </c>
      <c r="L66" s="163">
        <v>0.377</v>
      </c>
      <c r="M66" s="163">
        <v>0.54300000000000004</v>
      </c>
      <c r="N66" s="163">
        <v>2.0070000000000001</v>
      </c>
      <c r="O66" s="163">
        <v>0.36299999999999999</v>
      </c>
      <c r="P66" s="163">
        <v>3.36</v>
      </c>
      <c r="Q66" s="163">
        <v>432.58199999999999</v>
      </c>
    </row>
    <row r="67" spans="1:17">
      <c r="A67" s="147" t="s">
        <v>35</v>
      </c>
      <c r="C67" s="163">
        <v>1.202</v>
      </c>
      <c r="D67" s="163">
        <v>7.3090000000000002</v>
      </c>
      <c r="E67" s="163">
        <v>0.16700000000000001</v>
      </c>
      <c r="F67" s="163">
        <v>0.222</v>
      </c>
      <c r="G67" s="163">
        <v>227.38</v>
      </c>
      <c r="H67" s="163">
        <v>15.79</v>
      </c>
      <c r="I67" s="163">
        <v>1.39</v>
      </c>
      <c r="J67" s="163">
        <v>103.661</v>
      </c>
      <c r="K67" s="163">
        <v>0.377</v>
      </c>
      <c r="L67" s="163">
        <v>393.63099999999997</v>
      </c>
      <c r="M67" s="163">
        <v>15.323</v>
      </c>
      <c r="N67" s="163">
        <v>4.444</v>
      </c>
      <c r="O67" s="163">
        <v>5.7619999999999996</v>
      </c>
      <c r="P67" s="163">
        <v>2.0870000000000002</v>
      </c>
      <c r="Q67" s="163">
        <v>1497.5740000000001</v>
      </c>
    </row>
    <row r="68" spans="1:17">
      <c r="A68" s="147" t="s">
        <v>46</v>
      </c>
      <c r="C68" s="163">
        <v>0.78500000000000003</v>
      </c>
      <c r="D68" s="163">
        <v>13.032</v>
      </c>
      <c r="E68" s="163">
        <v>0.57399999999999995</v>
      </c>
      <c r="F68" s="163">
        <v>0.128</v>
      </c>
      <c r="G68" s="163">
        <v>18.664000000000001</v>
      </c>
      <c r="H68" s="163">
        <v>154.233</v>
      </c>
      <c r="I68" s="163">
        <v>1.218</v>
      </c>
      <c r="J68" s="163">
        <v>68.105000000000004</v>
      </c>
      <c r="K68" s="163">
        <v>0.54300000000000004</v>
      </c>
      <c r="L68" s="163">
        <v>15.323</v>
      </c>
      <c r="M68" s="163">
        <v>290.61</v>
      </c>
      <c r="N68" s="163">
        <v>5.6349999999999998</v>
      </c>
      <c r="O68" s="163">
        <v>37.143000000000001</v>
      </c>
      <c r="P68" s="163">
        <v>4.3719999999999999</v>
      </c>
      <c r="Q68" s="163">
        <v>4408.4620000000004</v>
      </c>
    </row>
    <row r="69" spans="1:17">
      <c r="A69" s="147" t="s">
        <v>56</v>
      </c>
      <c r="C69" s="163">
        <v>15.877000000000001</v>
      </c>
      <c r="D69" s="163">
        <v>1.9810000000000001</v>
      </c>
      <c r="E69" s="163">
        <v>3.5009999999999999</v>
      </c>
      <c r="F69" s="163">
        <v>1.323</v>
      </c>
      <c r="G69" s="163">
        <v>2.83</v>
      </c>
      <c r="H69" s="163">
        <v>18.459</v>
      </c>
      <c r="I69" s="163">
        <v>44.790999999999997</v>
      </c>
      <c r="J69" s="163">
        <v>6.8659999999999997</v>
      </c>
      <c r="K69" s="163">
        <v>2.0070000000000001</v>
      </c>
      <c r="L69" s="163">
        <v>4.444</v>
      </c>
      <c r="M69" s="163">
        <v>5.6349999999999998</v>
      </c>
      <c r="N69" s="163">
        <v>192.50399999999999</v>
      </c>
      <c r="O69" s="163">
        <v>4.1719999999999997</v>
      </c>
      <c r="P69" s="163">
        <v>17.684999999999999</v>
      </c>
      <c r="Q69" s="163">
        <v>1618.9549999999999</v>
      </c>
    </row>
    <row r="70" spans="1:17">
      <c r="A70" s="147" t="s">
        <v>228</v>
      </c>
      <c r="C70" s="163">
        <v>2.286</v>
      </c>
      <c r="D70" s="163">
        <v>8.3369999999999997</v>
      </c>
      <c r="E70" s="163">
        <v>0.42099999999999999</v>
      </c>
      <c r="F70" s="163">
        <v>0.13200000000000001</v>
      </c>
      <c r="G70" s="163">
        <v>9.1999999999999993</v>
      </c>
      <c r="H70" s="163">
        <v>40.719000000000001</v>
      </c>
      <c r="I70" s="163">
        <v>0.93300000000000005</v>
      </c>
      <c r="J70" s="163">
        <v>30.341999999999999</v>
      </c>
      <c r="K70" s="163">
        <v>0.36299999999999999</v>
      </c>
      <c r="L70" s="163">
        <v>5.7619999999999996</v>
      </c>
      <c r="M70" s="163">
        <v>37.143000000000001</v>
      </c>
      <c r="N70" s="163">
        <v>4.1719999999999997</v>
      </c>
      <c r="O70" s="163">
        <v>495.84</v>
      </c>
      <c r="P70" s="163">
        <v>4.7709999999999999</v>
      </c>
      <c r="Q70" s="163">
        <v>2424.5590000000002</v>
      </c>
    </row>
    <row r="71" spans="1:17">
      <c r="A71" s="147" t="s">
        <v>48</v>
      </c>
      <c r="C71" s="163">
        <v>1.706</v>
      </c>
      <c r="D71" s="163">
        <v>1.3360000000000001</v>
      </c>
      <c r="E71" s="163">
        <v>5.9249999999999998</v>
      </c>
      <c r="F71" s="163">
        <v>0.38100000000000001</v>
      </c>
      <c r="G71" s="163">
        <v>1.7150000000000001</v>
      </c>
      <c r="H71" s="163">
        <v>33.28</v>
      </c>
      <c r="I71" s="163">
        <v>2.423</v>
      </c>
      <c r="J71" s="163">
        <v>4.7160000000000002</v>
      </c>
      <c r="K71" s="163">
        <v>3.36</v>
      </c>
      <c r="L71" s="163">
        <v>2.0870000000000002</v>
      </c>
      <c r="M71" s="163">
        <v>4.3719999999999999</v>
      </c>
      <c r="N71" s="163">
        <v>17.684999999999999</v>
      </c>
      <c r="O71" s="163">
        <v>4.7709999999999999</v>
      </c>
      <c r="P71" s="163">
        <v>51.174999999999997</v>
      </c>
      <c r="Q71" s="163">
        <v>2561.0030000000002</v>
      </c>
    </row>
    <row r="72" spans="1:17" ht="15.75">
      <c r="A72" s="107" t="s">
        <v>58</v>
      </c>
      <c r="B72" s="107"/>
      <c r="C72" s="164">
        <v>1145.2080000000001</v>
      </c>
      <c r="D72" s="164">
        <v>1403.0989999999999</v>
      </c>
      <c r="E72" s="164">
        <v>340.06299999999999</v>
      </c>
      <c r="F72" s="164">
        <v>251.37899999999999</v>
      </c>
      <c r="G72" s="164">
        <v>1978.6189999999999</v>
      </c>
      <c r="H72" s="164">
        <v>4566.4840000000004</v>
      </c>
      <c r="I72" s="164">
        <v>659.899</v>
      </c>
      <c r="J72" s="164">
        <v>3866.8150000000001</v>
      </c>
      <c r="K72" s="164">
        <v>432.58199999999999</v>
      </c>
      <c r="L72" s="164">
        <v>1497.5740000000001</v>
      </c>
      <c r="M72" s="164">
        <v>4408.4620000000004</v>
      </c>
      <c r="N72" s="164">
        <v>1618.9549999999999</v>
      </c>
      <c r="O72" s="164">
        <v>2424.5590000000002</v>
      </c>
      <c r="P72" s="164">
        <v>2561.0030000000002</v>
      </c>
      <c r="Q72" s="164">
        <v>92027.937999999995</v>
      </c>
    </row>
    <row r="74" spans="1:17">
      <c r="A74" t="s">
        <v>318</v>
      </c>
    </row>
    <row r="76" spans="1:17">
      <c r="A76" t="s">
        <v>379</v>
      </c>
    </row>
    <row r="77" spans="1:17">
      <c r="A77" t="s">
        <v>420</v>
      </c>
    </row>
    <row r="78" spans="1:17">
      <c r="A78" t="s">
        <v>421</v>
      </c>
    </row>
    <row r="79" spans="1:17">
      <c r="A79" t="s">
        <v>422</v>
      </c>
    </row>
    <row r="80" spans="1:17">
      <c r="A80" t="s">
        <v>504</v>
      </c>
    </row>
    <row r="81" spans="1:1">
      <c r="A81" s="122" t="s">
        <v>431</v>
      </c>
    </row>
  </sheetData>
  <hyperlinks>
    <hyperlink ref="A81" r:id="rId1"/>
  </hyperlinks>
  <pageMargins left="0.70866141732283472" right="0.70866141732283472" top="0.74803149606299213" bottom="0.74803149606299213" header="0.31496062992125984" footer="0.31496062992125984"/>
  <pageSetup paperSize="9" scale="44"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127"/>
  <sheetViews>
    <sheetView zoomScale="75" zoomScaleNormal="75" workbookViewId="0"/>
  </sheetViews>
  <sheetFormatPr defaultRowHeight="15"/>
  <cols>
    <col min="1" max="1" width="5.77734375" customWidth="1"/>
    <col min="2" max="2" width="3.21875" customWidth="1"/>
    <col min="3" max="3" width="28.44140625" customWidth="1"/>
    <col min="4" max="4" width="10.33203125" bestFit="1" customWidth="1"/>
    <col min="5" max="5" width="5" customWidth="1"/>
    <col min="6" max="6" width="5.21875" customWidth="1"/>
    <col min="7" max="7" width="3" customWidth="1"/>
    <col min="8" max="8" width="28.21875" customWidth="1"/>
    <col min="12" max="12" width="21.77734375" customWidth="1"/>
    <col min="13" max="13" width="8.88671875" style="151" customWidth="1"/>
  </cols>
  <sheetData>
    <row r="1" spans="1:13" ht="18.75">
      <c r="A1" s="79" t="s">
        <v>628</v>
      </c>
      <c r="B1" s="80"/>
      <c r="C1" s="85"/>
      <c r="D1" s="85"/>
      <c r="E1" s="85"/>
      <c r="F1" s="85"/>
      <c r="G1" s="85"/>
      <c r="H1" s="85"/>
      <c r="I1" s="44"/>
    </row>
    <row r="2" spans="1:13" ht="15.75">
      <c r="A2" s="89"/>
      <c r="B2" s="89"/>
      <c r="C2" s="89"/>
      <c r="D2" s="89"/>
      <c r="E2" s="89"/>
      <c r="F2" s="89"/>
      <c r="G2" s="89"/>
      <c r="H2" s="89"/>
      <c r="I2" s="89"/>
    </row>
    <row r="3" spans="1:13" ht="5.25" customHeight="1">
      <c r="A3" s="7"/>
      <c r="B3" s="7"/>
      <c r="C3" s="7"/>
      <c r="D3" s="3"/>
      <c r="E3" s="3"/>
      <c r="F3" s="3"/>
      <c r="G3" s="3"/>
      <c r="H3" s="3"/>
      <c r="I3" s="40"/>
    </row>
    <row r="4" spans="1:13">
      <c r="A4" s="6" t="s">
        <v>154</v>
      </c>
      <c r="B4" s="34"/>
      <c r="C4" s="7"/>
      <c r="D4" s="41" t="s">
        <v>11</v>
      </c>
      <c r="E4" s="3"/>
      <c r="F4" s="6" t="s">
        <v>154</v>
      </c>
      <c r="G4" s="3"/>
      <c r="H4" s="3"/>
      <c r="I4" s="41" t="s">
        <v>11</v>
      </c>
      <c r="M4"/>
    </row>
    <row r="5" spans="1:13" ht="3" customHeight="1">
      <c r="A5" s="34"/>
      <c r="B5" s="34"/>
      <c r="C5" s="7"/>
      <c r="D5" s="3"/>
      <c r="E5" s="3"/>
      <c r="F5" s="3"/>
      <c r="G5" s="3"/>
      <c r="H5" s="3"/>
      <c r="I5" s="41"/>
    </row>
    <row r="6" spans="1:13">
      <c r="A6" s="5">
        <v>1</v>
      </c>
      <c r="B6" s="5"/>
      <c r="C6" s="171" t="s">
        <v>243</v>
      </c>
      <c r="D6" s="174">
        <v>32465.202000000001</v>
      </c>
      <c r="E6" s="110"/>
      <c r="F6" s="43">
        <v>51</v>
      </c>
      <c r="G6" s="43"/>
      <c r="H6" s="38" t="s">
        <v>328</v>
      </c>
      <c r="I6" s="174">
        <v>732.80799999999999</v>
      </c>
      <c r="M6"/>
    </row>
    <row r="7" spans="1:13">
      <c r="A7" s="5">
        <v>2</v>
      </c>
      <c r="B7" s="5"/>
      <c r="C7" s="171" t="s">
        <v>118</v>
      </c>
      <c r="D7" s="174">
        <v>23087.646000000001</v>
      </c>
      <c r="E7" s="110"/>
      <c r="F7" s="43">
        <v>52</v>
      </c>
      <c r="G7" s="43"/>
      <c r="H7" s="38" t="s">
        <v>307</v>
      </c>
      <c r="I7" s="174">
        <v>726.49599999999998</v>
      </c>
      <c r="M7"/>
    </row>
    <row r="8" spans="1:13">
      <c r="A8" s="5">
        <v>3</v>
      </c>
      <c r="B8" s="5"/>
      <c r="C8" s="171" t="s">
        <v>244</v>
      </c>
      <c r="D8" s="174">
        <v>16685.759999999998</v>
      </c>
      <c r="E8" s="110"/>
      <c r="F8" s="43">
        <v>53</v>
      </c>
      <c r="G8" s="43"/>
      <c r="H8" s="38" t="s">
        <v>616</v>
      </c>
      <c r="I8" s="174">
        <v>719.03399999999999</v>
      </c>
      <c r="M8"/>
    </row>
    <row r="9" spans="1:13">
      <c r="A9" s="5">
        <v>4</v>
      </c>
      <c r="B9" s="5"/>
      <c r="C9" s="171" t="s">
        <v>245</v>
      </c>
      <c r="D9" s="174">
        <v>3903.7759999999998</v>
      </c>
      <c r="E9" s="110"/>
      <c r="F9" s="43">
        <v>54</v>
      </c>
      <c r="G9" s="43"/>
      <c r="H9" s="38" t="s">
        <v>272</v>
      </c>
      <c r="I9" s="174">
        <v>718.08799999999997</v>
      </c>
      <c r="M9"/>
    </row>
    <row r="10" spans="1:13">
      <c r="A10" s="5">
        <v>5</v>
      </c>
      <c r="B10" s="5"/>
      <c r="C10" s="171" t="s">
        <v>246</v>
      </c>
      <c r="D10" s="174">
        <v>2980.386</v>
      </c>
      <c r="E10" s="110"/>
      <c r="F10" s="43">
        <v>55</v>
      </c>
      <c r="G10" s="43"/>
      <c r="H10" s="38" t="s">
        <v>258</v>
      </c>
      <c r="I10" s="174">
        <v>716.86400000000003</v>
      </c>
      <c r="M10"/>
    </row>
    <row r="11" spans="1:13">
      <c r="A11" s="5">
        <v>6</v>
      </c>
      <c r="B11" s="5"/>
      <c r="C11" s="171" t="s">
        <v>249</v>
      </c>
      <c r="D11" s="174">
        <v>2935.1039999999998</v>
      </c>
      <c r="E11" s="110"/>
      <c r="F11" s="43">
        <v>56</v>
      </c>
      <c r="G11" s="43"/>
      <c r="H11" s="38" t="s">
        <v>309</v>
      </c>
      <c r="I11" s="174">
        <v>715.07399999999996</v>
      </c>
      <c r="M11"/>
    </row>
    <row r="12" spans="1:13">
      <c r="A12" s="5">
        <v>7</v>
      </c>
      <c r="B12" s="5"/>
      <c r="C12" s="171" t="s">
        <v>117</v>
      </c>
      <c r="D12" s="174">
        <v>2497.1080000000002</v>
      </c>
      <c r="E12" s="110"/>
      <c r="F12" s="43">
        <v>57</v>
      </c>
      <c r="G12" s="43"/>
      <c r="H12" s="38" t="s">
        <v>255</v>
      </c>
      <c r="I12" s="174">
        <v>709.00400000000002</v>
      </c>
      <c r="M12"/>
    </row>
    <row r="13" spans="1:13">
      <c r="A13" s="5">
        <v>8</v>
      </c>
      <c r="B13" s="5"/>
      <c r="C13" s="171" t="s">
        <v>56</v>
      </c>
      <c r="D13" s="174">
        <v>2485.3939999999998</v>
      </c>
      <c r="E13" s="110"/>
      <c r="F13" s="43">
        <v>58</v>
      </c>
      <c r="G13" s="43"/>
      <c r="H13" s="38" t="s">
        <v>300</v>
      </c>
      <c r="I13" s="174">
        <v>662.12800000000004</v>
      </c>
      <c r="M13"/>
    </row>
    <row r="14" spans="1:13">
      <c r="A14" s="5">
        <v>9</v>
      </c>
      <c r="B14" s="5"/>
      <c r="C14" s="171" t="s">
        <v>248</v>
      </c>
      <c r="D14" s="174">
        <v>2149.7159999999999</v>
      </c>
      <c r="E14" s="110"/>
      <c r="F14" s="43">
        <v>59</v>
      </c>
      <c r="G14" s="43"/>
      <c r="H14" s="38" t="s">
        <v>304</v>
      </c>
      <c r="I14" s="174">
        <v>655.57</v>
      </c>
      <c r="M14"/>
    </row>
    <row r="15" spans="1:13">
      <c r="A15" s="5">
        <v>10</v>
      </c>
      <c r="B15" s="5"/>
      <c r="C15" s="171" t="s">
        <v>611</v>
      </c>
      <c r="D15" s="174">
        <v>1959.63</v>
      </c>
      <c r="E15" s="110"/>
      <c r="F15" s="43">
        <v>60</v>
      </c>
      <c r="G15" s="43"/>
      <c r="H15" s="38" t="s">
        <v>274</v>
      </c>
      <c r="I15" s="174">
        <v>636.68600000000004</v>
      </c>
      <c r="M15"/>
    </row>
    <row r="16" spans="1:13">
      <c r="A16" s="5">
        <v>11</v>
      </c>
      <c r="B16" s="5"/>
      <c r="C16" s="171" t="s">
        <v>247</v>
      </c>
      <c r="D16" s="174">
        <v>1945.95</v>
      </c>
      <c r="E16" s="110"/>
      <c r="F16" s="43">
        <v>61</v>
      </c>
      <c r="G16" s="43"/>
      <c r="H16" s="38" t="s">
        <v>289</v>
      </c>
      <c r="I16" s="174">
        <v>617.74599999999998</v>
      </c>
      <c r="M16"/>
    </row>
    <row r="17" spans="1:13">
      <c r="A17" s="5">
        <v>12</v>
      </c>
      <c r="B17" s="5"/>
      <c r="C17" s="171" t="s">
        <v>256</v>
      </c>
      <c r="D17" s="174">
        <v>1631.376</v>
      </c>
      <c r="E17" s="110"/>
      <c r="F17" s="43">
        <v>62</v>
      </c>
      <c r="G17" s="43"/>
      <c r="H17" s="38" t="s">
        <v>281</v>
      </c>
      <c r="I17" s="174">
        <v>610.08600000000001</v>
      </c>
      <c r="M17"/>
    </row>
    <row r="18" spans="1:13">
      <c r="A18" s="197">
        <v>13</v>
      </c>
      <c r="B18" s="5"/>
      <c r="C18" s="171" t="s">
        <v>250</v>
      </c>
      <c r="D18" s="174">
        <v>1395.9680000000001</v>
      </c>
      <c r="E18" s="110"/>
      <c r="F18" s="43">
        <v>63</v>
      </c>
      <c r="G18" s="43"/>
      <c r="H18" s="38" t="s">
        <v>290</v>
      </c>
      <c r="I18" s="174">
        <v>595.06200000000001</v>
      </c>
      <c r="M18"/>
    </row>
    <row r="19" spans="1:13">
      <c r="A19" s="5">
        <v>14</v>
      </c>
      <c r="B19" s="5"/>
      <c r="C19" s="171" t="s">
        <v>262</v>
      </c>
      <c r="D19" s="174">
        <v>1372.748</v>
      </c>
      <c r="E19" s="110"/>
      <c r="F19" s="43">
        <v>64</v>
      </c>
      <c r="G19" s="43"/>
      <c r="H19" s="38" t="s">
        <v>618</v>
      </c>
      <c r="I19" s="174">
        <v>594.98199999999997</v>
      </c>
      <c r="M19"/>
    </row>
    <row r="20" spans="1:13">
      <c r="A20" s="5">
        <v>15</v>
      </c>
      <c r="B20" s="5"/>
      <c r="C20" s="171" t="s">
        <v>254</v>
      </c>
      <c r="D20" s="174">
        <v>1343.424</v>
      </c>
      <c r="E20" s="110"/>
      <c r="F20" s="43">
        <v>65</v>
      </c>
      <c r="G20" s="43"/>
      <c r="H20" s="38" t="s">
        <v>299</v>
      </c>
      <c r="I20" s="174">
        <v>587.29399999999998</v>
      </c>
      <c r="M20"/>
    </row>
    <row r="21" spans="1:13">
      <c r="A21" s="5">
        <v>16</v>
      </c>
      <c r="B21" s="5"/>
      <c r="C21" s="171" t="s">
        <v>288</v>
      </c>
      <c r="D21" s="174">
        <v>1311.82</v>
      </c>
      <c r="E21" s="110"/>
      <c r="F21" s="43">
        <v>66</v>
      </c>
      <c r="G21" s="43"/>
      <c r="H21" s="38" t="s">
        <v>444</v>
      </c>
      <c r="I21" s="174">
        <v>577.82000000000005</v>
      </c>
      <c r="M21"/>
    </row>
    <row r="22" spans="1:13">
      <c r="A22" s="5">
        <v>17</v>
      </c>
      <c r="B22" s="5"/>
      <c r="C22" s="171" t="s">
        <v>268</v>
      </c>
      <c r="D22" s="174">
        <v>1302.818</v>
      </c>
      <c r="E22" s="110"/>
      <c r="F22" s="43">
        <v>67</v>
      </c>
      <c r="G22" s="43"/>
      <c r="H22" s="38" t="s">
        <v>302</v>
      </c>
      <c r="I22" s="174">
        <v>573.04200000000003</v>
      </c>
      <c r="M22"/>
    </row>
    <row r="23" spans="1:13">
      <c r="A23" s="5">
        <v>18</v>
      </c>
      <c r="B23" s="5"/>
      <c r="C23" s="171" t="s">
        <v>612</v>
      </c>
      <c r="D23" s="174">
        <v>1275.028</v>
      </c>
      <c r="E23" s="110"/>
      <c r="F23" s="43">
        <v>68</v>
      </c>
      <c r="G23" s="43"/>
      <c r="H23" s="38" t="s">
        <v>617</v>
      </c>
      <c r="I23" s="174">
        <v>562.03800000000001</v>
      </c>
      <c r="M23"/>
    </row>
    <row r="24" spans="1:13">
      <c r="A24" s="5">
        <v>19</v>
      </c>
      <c r="B24" s="5"/>
      <c r="C24" s="171" t="s">
        <v>260</v>
      </c>
      <c r="D24" s="174">
        <v>1214.6479999999999</v>
      </c>
      <c r="E24" s="110"/>
      <c r="F24" s="43">
        <v>69</v>
      </c>
      <c r="G24" s="43"/>
      <c r="H24" s="38" t="s">
        <v>303</v>
      </c>
      <c r="I24" s="174">
        <v>549.58000000000004</v>
      </c>
      <c r="M24"/>
    </row>
    <row r="25" spans="1:13">
      <c r="A25" s="5">
        <v>20</v>
      </c>
      <c r="B25" s="5"/>
      <c r="C25" s="171" t="s">
        <v>267</v>
      </c>
      <c r="D25" s="174">
        <v>1209.7819999999999</v>
      </c>
      <c r="E25" s="110"/>
      <c r="F25" s="43">
        <v>70</v>
      </c>
      <c r="G25" s="43"/>
      <c r="H25" s="38" t="s">
        <v>326</v>
      </c>
      <c r="I25" s="174">
        <v>547.25199999999995</v>
      </c>
      <c r="M25"/>
    </row>
    <row r="26" spans="1:13">
      <c r="A26" s="5">
        <v>21</v>
      </c>
      <c r="B26" s="5"/>
      <c r="C26" s="171" t="s">
        <v>271</v>
      </c>
      <c r="D26" s="174">
        <v>1179.1300000000001</v>
      </c>
      <c r="E26" s="110"/>
      <c r="F26" s="43">
        <v>71</v>
      </c>
      <c r="G26" s="43"/>
      <c r="H26" s="38" t="s">
        <v>294</v>
      </c>
      <c r="I26" s="174">
        <v>541.01599999999996</v>
      </c>
      <c r="M26"/>
    </row>
    <row r="27" spans="1:13">
      <c r="A27" s="5">
        <v>22</v>
      </c>
      <c r="B27" s="5"/>
      <c r="C27" s="171" t="s">
        <v>265</v>
      </c>
      <c r="D27" s="174">
        <v>1144.568</v>
      </c>
      <c r="E27" s="110"/>
      <c r="F27" s="43">
        <v>72</v>
      </c>
      <c r="G27" s="43"/>
      <c r="H27" s="38" t="s">
        <v>327</v>
      </c>
      <c r="I27" s="174">
        <v>534.21400000000006</v>
      </c>
      <c r="M27"/>
    </row>
    <row r="28" spans="1:13">
      <c r="A28" s="5">
        <v>23</v>
      </c>
      <c r="B28" s="5"/>
      <c r="C28" s="171" t="s">
        <v>253</v>
      </c>
      <c r="D28" s="174">
        <v>1137.604</v>
      </c>
      <c r="E28" s="110"/>
      <c r="F28" s="43">
        <v>73</v>
      </c>
      <c r="G28" s="43"/>
      <c r="H28" s="38" t="s">
        <v>275</v>
      </c>
      <c r="I28" s="174">
        <v>522.71199999999999</v>
      </c>
      <c r="M28"/>
    </row>
    <row r="29" spans="1:13">
      <c r="A29" s="5">
        <v>24</v>
      </c>
      <c r="B29" s="5"/>
      <c r="C29" s="171" t="s">
        <v>251</v>
      </c>
      <c r="D29" s="174">
        <v>1131.374</v>
      </c>
      <c r="E29" s="110"/>
      <c r="F29" s="43">
        <v>74</v>
      </c>
      <c r="G29" s="43"/>
      <c r="H29" s="38" t="s">
        <v>445</v>
      </c>
      <c r="I29" s="174">
        <v>520.56399999999996</v>
      </c>
      <c r="M29"/>
    </row>
    <row r="30" spans="1:13">
      <c r="A30" s="5">
        <v>25</v>
      </c>
      <c r="B30" s="5"/>
      <c r="C30" s="171" t="s">
        <v>266</v>
      </c>
      <c r="D30" s="174">
        <v>1059.278</v>
      </c>
      <c r="E30" s="110"/>
      <c r="F30" s="43">
        <v>75</v>
      </c>
      <c r="G30" s="43"/>
      <c r="H30" s="38" t="s">
        <v>296</v>
      </c>
      <c r="I30" s="174">
        <v>518.41999999999996</v>
      </c>
      <c r="M30"/>
    </row>
    <row r="31" spans="1:13">
      <c r="A31" s="5">
        <v>26</v>
      </c>
      <c r="B31" s="5"/>
      <c r="C31" s="171" t="s">
        <v>292</v>
      </c>
      <c r="D31" s="174">
        <v>1015.208</v>
      </c>
      <c r="E31" s="110"/>
      <c r="F31" s="43">
        <v>76</v>
      </c>
      <c r="G31" s="43"/>
      <c r="H31" s="38" t="s">
        <v>308</v>
      </c>
      <c r="I31" s="174">
        <v>515.93799999999999</v>
      </c>
      <c r="M31"/>
    </row>
    <row r="32" spans="1:13">
      <c r="A32" s="5">
        <v>27</v>
      </c>
      <c r="B32" s="5"/>
      <c r="C32" s="171" t="s">
        <v>257</v>
      </c>
      <c r="D32" s="174">
        <v>1009.104</v>
      </c>
      <c r="E32" s="110"/>
      <c r="F32" s="43">
        <v>77</v>
      </c>
      <c r="G32" s="43"/>
      <c r="H32" s="38" t="s">
        <v>295</v>
      </c>
      <c r="I32" s="174">
        <v>504.31</v>
      </c>
      <c r="M32"/>
    </row>
    <row r="33" spans="1:13">
      <c r="A33" s="5">
        <v>28</v>
      </c>
      <c r="B33" s="5"/>
      <c r="C33" s="171" t="s">
        <v>252</v>
      </c>
      <c r="D33" s="174">
        <v>1008.276</v>
      </c>
      <c r="E33" s="110"/>
      <c r="F33" s="43">
        <v>78</v>
      </c>
      <c r="G33" s="43"/>
      <c r="H33" s="38" t="s">
        <v>284</v>
      </c>
      <c r="I33" s="174">
        <v>487.73399999999998</v>
      </c>
      <c r="M33"/>
    </row>
    <row r="34" spans="1:13">
      <c r="A34" s="5">
        <v>29</v>
      </c>
      <c r="B34" s="5"/>
      <c r="C34" s="171" t="s">
        <v>264</v>
      </c>
      <c r="D34" s="174">
        <v>991.9</v>
      </c>
      <c r="E34" s="37"/>
      <c r="F34" s="43">
        <v>79</v>
      </c>
      <c r="G34" s="43"/>
      <c r="H34" s="38" t="s">
        <v>619</v>
      </c>
      <c r="I34" s="174">
        <v>478.226</v>
      </c>
      <c r="M34"/>
    </row>
    <row r="35" spans="1:13">
      <c r="A35" s="5">
        <v>30</v>
      </c>
      <c r="B35" s="5"/>
      <c r="C35" s="171" t="s">
        <v>259</v>
      </c>
      <c r="D35" s="174">
        <v>938.072</v>
      </c>
      <c r="E35" s="110"/>
      <c r="F35" s="43">
        <v>80</v>
      </c>
      <c r="G35" s="43"/>
      <c r="H35" s="38" t="s">
        <v>277</v>
      </c>
      <c r="I35" s="174">
        <v>474.07600000000002</v>
      </c>
      <c r="M35"/>
    </row>
    <row r="36" spans="1:13">
      <c r="A36" s="5">
        <v>31</v>
      </c>
      <c r="B36" s="5"/>
      <c r="C36" s="171" t="s">
        <v>261</v>
      </c>
      <c r="D36" s="174">
        <v>916.81600000000003</v>
      </c>
      <c r="E36" s="110"/>
      <c r="F36" s="43">
        <v>81</v>
      </c>
      <c r="G36" s="43"/>
      <c r="H36" s="38" t="s">
        <v>446</v>
      </c>
      <c r="I36" s="174">
        <v>473.88400000000001</v>
      </c>
      <c r="M36"/>
    </row>
    <row r="37" spans="1:13">
      <c r="A37" s="5">
        <v>32</v>
      </c>
      <c r="B37" s="5"/>
      <c r="C37" s="171" t="s">
        <v>276</v>
      </c>
      <c r="D37" s="174">
        <v>915.93600000000004</v>
      </c>
      <c r="E37" s="110"/>
      <c r="F37" s="43">
        <v>82</v>
      </c>
      <c r="G37" s="43"/>
      <c r="H37" s="38" t="s">
        <v>301</v>
      </c>
      <c r="I37" s="174">
        <v>470.03800000000001</v>
      </c>
      <c r="M37"/>
    </row>
    <row r="38" spans="1:13">
      <c r="A38" s="5">
        <v>33</v>
      </c>
      <c r="B38" s="5"/>
      <c r="C38" s="171" t="s">
        <v>269</v>
      </c>
      <c r="D38" s="174">
        <v>912.67399999999998</v>
      </c>
      <c r="E38" s="37"/>
      <c r="F38" s="43">
        <v>83</v>
      </c>
      <c r="G38" s="43"/>
      <c r="H38" s="38" t="s">
        <v>293</v>
      </c>
      <c r="I38" s="174">
        <v>469.72199999999998</v>
      </c>
      <c r="M38"/>
    </row>
    <row r="39" spans="1:13">
      <c r="A39" s="5">
        <v>34</v>
      </c>
      <c r="B39" s="5"/>
      <c r="C39" s="171" t="s">
        <v>305</v>
      </c>
      <c r="D39" s="174">
        <v>905.20600000000002</v>
      </c>
      <c r="E39" s="110"/>
      <c r="F39" s="43">
        <v>84</v>
      </c>
      <c r="G39" s="43"/>
      <c r="H39" s="38" t="s">
        <v>345</v>
      </c>
      <c r="I39" s="174">
        <v>460.91800000000001</v>
      </c>
      <c r="M39"/>
    </row>
    <row r="40" spans="1:13">
      <c r="A40" s="5">
        <v>35</v>
      </c>
      <c r="B40" s="5"/>
      <c r="C40" s="171" t="s">
        <v>280</v>
      </c>
      <c r="D40" s="174">
        <v>895.96199999999999</v>
      </c>
      <c r="E40" s="110"/>
      <c r="F40" s="43">
        <v>85</v>
      </c>
      <c r="G40" s="43"/>
      <c r="H40" s="38" t="s">
        <v>531</v>
      </c>
      <c r="I40" s="174">
        <v>460.23399999999998</v>
      </c>
      <c r="M40"/>
    </row>
    <row r="41" spans="1:13">
      <c r="A41" s="5">
        <v>36</v>
      </c>
      <c r="B41" s="5"/>
      <c r="C41" s="171" t="s">
        <v>291</v>
      </c>
      <c r="D41" s="174">
        <v>889.87199999999996</v>
      </c>
      <c r="E41" s="37"/>
      <c r="F41" s="43">
        <v>86</v>
      </c>
      <c r="G41" s="43"/>
      <c r="H41" s="38" t="s">
        <v>329</v>
      </c>
      <c r="I41" s="174">
        <v>455.79</v>
      </c>
      <c r="M41"/>
    </row>
    <row r="42" spans="1:13">
      <c r="A42" s="5">
        <v>37</v>
      </c>
      <c r="B42" s="5"/>
      <c r="C42" s="171" t="s">
        <v>263</v>
      </c>
      <c r="D42" s="174">
        <v>889.39400000000001</v>
      </c>
      <c r="E42" s="110"/>
      <c r="F42" s="43">
        <v>87</v>
      </c>
      <c r="G42" s="43"/>
      <c r="H42" s="38" t="s">
        <v>298</v>
      </c>
      <c r="I42" s="174">
        <v>451.762</v>
      </c>
      <c r="M42"/>
    </row>
    <row r="43" spans="1:13">
      <c r="A43" s="5">
        <v>38</v>
      </c>
      <c r="B43" s="5"/>
      <c r="C43" s="171" t="s">
        <v>279</v>
      </c>
      <c r="D43" s="174">
        <v>863.52200000000005</v>
      </c>
      <c r="E43" s="110"/>
      <c r="F43" s="43">
        <v>88</v>
      </c>
      <c r="G43" s="43"/>
      <c r="H43" s="38" t="s">
        <v>570</v>
      </c>
      <c r="I43" s="174">
        <v>451.16800000000001</v>
      </c>
      <c r="M43"/>
    </row>
    <row r="44" spans="1:13">
      <c r="A44" s="5">
        <v>39</v>
      </c>
      <c r="B44" s="5"/>
      <c r="C44" s="171" t="s">
        <v>613</v>
      </c>
      <c r="D44" s="174">
        <v>814.93399999999997</v>
      </c>
      <c r="E44" s="110"/>
      <c r="F44" s="43">
        <v>89</v>
      </c>
      <c r="G44" s="43"/>
      <c r="H44" s="38" t="s">
        <v>306</v>
      </c>
      <c r="I44" s="174">
        <v>427.83600000000001</v>
      </c>
      <c r="M44"/>
    </row>
    <row r="45" spans="1:13">
      <c r="A45" s="5">
        <v>40</v>
      </c>
      <c r="B45" s="5"/>
      <c r="C45" s="171" t="s">
        <v>330</v>
      </c>
      <c r="D45" s="174">
        <v>814.23400000000004</v>
      </c>
      <c r="E45" s="110"/>
      <c r="F45" s="43">
        <v>90</v>
      </c>
      <c r="G45" s="43"/>
      <c r="H45" s="38" t="s">
        <v>297</v>
      </c>
      <c r="I45" s="174">
        <v>425.53</v>
      </c>
      <c r="M45"/>
    </row>
    <row r="46" spans="1:13">
      <c r="A46" s="5">
        <v>41</v>
      </c>
      <c r="B46" s="5"/>
      <c r="C46" s="171" t="s">
        <v>287</v>
      </c>
      <c r="D46" s="174">
        <v>783.90200000000004</v>
      </c>
      <c r="E46" s="37"/>
      <c r="F46" s="43">
        <v>91</v>
      </c>
      <c r="G46" s="43"/>
      <c r="H46" s="38" t="s">
        <v>550</v>
      </c>
      <c r="I46" s="174">
        <v>420.238</v>
      </c>
      <c r="M46"/>
    </row>
    <row r="47" spans="1:13">
      <c r="A47" s="5">
        <v>42</v>
      </c>
      <c r="B47" s="5"/>
      <c r="C47" s="171" t="s">
        <v>615</v>
      </c>
      <c r="D47" s="174">
        <v>782.68799999999999</v>
      </c>
      <c r="E47" s="110"/>
      <c r="F47" s="43">
        <v>92</v>
      </c>
      <c r="G47" s="43"/>
      <c r="H47" s="38" t="s">
        <v>571</v>
      </c>
      <c r="I47" s="174">
        <v>419.858</v>
      </c>
      <c r="M47"/>
    </row>
    <row r="48" spans="1:13">
      <c r="A48" s="5">
        <v>43</v>
      </c>
      <c r="B48" s="5"/>
      <c r="C48" s="171" t="s">
        <v>614</v>
      </c>
      <c r="D48" s="174">
        <v>782.17</v>
      </c>
      <c r="E48" s="110"/>
      <c r="F48" s="43">
        <v>93</v>
      </c>
      <c r="G48" s="43"/>
      <c r="H48" s="38" t="s">
        <v>530</v>
      </c>
      <c r="I48" s="174">
        <v>407.59800000000001</v>
      </c>
      <c r="M48"/>
    </row>
    <row r="49" spans="1:13">
      <c r="A49" s="5">
        <v>44</v>
      </c>
      <c r="B49" s="5"/>
      <c r="C49" s="171" t="s">
        <v>283</v>
      </c>
      <c r="D49" s="174">
        <v>775.53599999999994</v>
      </c>
      <c r="E49" s="42"/>
      <c r="F49" s="43">
        <v>94</v>
      </c>
      <c r="G49" s="43"/>
      <c r="H49" s="38" t="s">
        <v>621</v>
      </c>
      <c r="I49" s="174">
        <v>403.42399999999998</v>
      </c>
      <c r="M49"/>
    </row>
    <row r="50" spans="1:13">
      <c r="A50" s="5">
        <v>45</v>
      </c>
      <c r="B50" s="5"/>
      <c r="C50" s="171" t="s">
        <v>278</v>
      </c>
      <c r="D50" s="174">
        <v>774.774</v>
      </c>
      <c r="E50" s="110"/>
      <c r="F50" s="43">
        <v>95</v>
      </c>
      <c r="G50" s="43"/>
      <c r="H50" s="38" t="s">
        <v>452</v>
      </c>
      <c r="I50" s="174">
        <v>400.81599999999997</v>
      </c>
      <c r="M50"/>
    </row>
    <row r="51" spans="1:13">
      <c r="A51" s="5">
        <v>46</v>
      </c>
      <c r="B51" s="5"/>
      <c r="C51" s="171" t="s">
        <v>282</v>
      </c>
      <c r="D51" s="174">
        <v>772.08600000000001</v>
      </c>
      <c r="E51" s="110"/>
      <c r="F51" s="43">
        <v>96</v>
      </c>
      <c r="G51" s="43"/>
      <c r="H51" s="38" t="s">
        <v>505</v>
      </c>
      <c r="I51" s="174">
        <v>399.96199999999999</v>
      </c>
      <c r="M51"/>
    </row>
    <row r="52" spans="1:13">
      <c r="A52" s="5">
        <v>47</v>
      </c>
      <c r="B52" s="5"/>
      <c r="C52" s="171" t="s">
        <v>285</v>
      </c>
      <c r="D52" s="174">
        <v>769.00800000000004</v>
      </c>
      <c r="E52" s="110"/>
      <c r="F52" s="43">
        <v>97</v>
      </c>
      <c r="G52" s="43"/>
      <c r="H52" s="38" t="s">
        <v>684</v>
      </c>
      <c r="I52" s="174">
        <v>393.36</v>
      </c>
      <c r="M52"/>
    </row>
    <row r="53" spans="1:13">
      <c r="A53" s="5">
        <v>48</v>
      </c>
      <c r="B53" s="5"/>
      <c r="C53" s="171" t="s">
        <v>286</v>
      </c>
      <c r="D53" s="174">
        <v>760.51199999999994</v>
      </c>
      <c r="E53" s="110"/>
      <c r="F53" s="43">
        <v>98</v>
      </c>
      <c r="G53" s="43"/>
      <c r="H53" s="110" t="s">
        <v>620</v>
      </c>
      <c r="I53" s="174">
        <v>392.6</v>
      </c>
      <c r="M53"/>
    </row>
    <row r="54" spans="1:13">
      <c r="A54" s="5">
        <v>49</v>
      </c>
      <c r="B54" s="43"/>
      <c r="C54" s="171" t="s">
        <v>273</v>
      </c>
      <c r="D54" s="174">
        <v>757.45</v>
      </c>
      <c r="E54" s="110"/>
      <c r="F54" s="43">
        <v>99</v>
      </c>
      <c r="G54" s="43"/>
      <c r="H54" s="38" t="s">
        <v>551</v>
      </c>
      <c r="I54" s="174">
        <v>390.25</v>
      </c>
      <c r="M54"/>
    </row>
    <row r="55" spans="1:13">
      <c r="A55" s="5">
        <v>50</v>
      </c>
      <c r="B55" s="43"/>
      <c r="C55" s="171" t="s">
        <v>270</v>
      </c>
      <c r="D55" s="174">
        <v>744.63800000000003</v>
      </c>
      <c r="E55" s="110"/>
      <c r="F55" s="43">
        <v>100</v>
      </c>
      <c r="G55" s="43"/>
      <c r="H55" s="110" t="s">
        <v>622</v>
      </c>
      <c r="I55" s="174">
        <v>389.37400000000002</v>
      </c>
      <c r="M55"/>
    </row>
    <row r="56" spans="1:13">
      <c r="M56"/>
    </row>
    <row r="57" spans="1:13">
      <c r="A57" s="47" t="s">
        <v>318</v>
      </c>
      <c r="M57"/>
    </row>
    <row r="58" spans="1:13">
      <c r="A58" s="47" t="s">
        <v>583</v>
      </c>
      <c r="M58"/>
    </row>
    <row r="59" spans="1:13">
      <c r="A59" s="47" t="s">
        <v>565</v>
      </c>
      <c r="M59"/>
    </row>
    <row r="60" spans="1:13">
      <c r="A60" s="47" t="s">
        <v>566</v>
      </c>
      <c r="M60"/>
    </row>
    <row r="61" spans="1:13">
      <c r="A61" s="47" t="s">
        <v>567</v>
      </c>
      <c r="M61"/>
    </row>
    <row r="62" spans="1:13">
      <c r="A62" s="47" t="s">
        <v>568</v>
      </c>
      <c r="M62"/>
    </row>
    <row r="63" spans="1:13">
      <c r="A63" s="47" t="s">
        <v>569</v>
      </c>
      <c r="M63"/>
    </row>
    <row r="64" spans="1:13">
      <c r="M64"/>
    </row>
    <row r="65" spans="13:13">
      <c r="M65"/>
    </row>
    <row r="66" spans="13:13">
      <c r="M66"/>
    </row>
    <row r="67" spans="13:13">
      <c r="M67"/>
    </row>
    <row r="68" spans="13:13">
      <c r="M68"/>
    </row>
    <row r="69" spans="13:13">
      <c r="M69"/>
    </row>
    <row r="70" spans="13:13">
      <c r="M70"/>
    </row>
    <row r="71" spans="13:13">
      <c r="M71"/>
    </row>
    <row r="72" spans="13:13">
      <c r="M72"/>
    </row>
    <row r="73" spans="13:13">
      <c r="M73"/>
    </row>
    <row r="74" spans="13:13">
      <c r="M74"/>
    </row>
    <row r="75" spans="13:13">
      <c r="M75"/>
    </row>
    <row r="76" spans="13:13">
      <c r="M76"/>
    </row>
    <row r="77" spans="13:13">
      <c r="M77"/>
    </row>
    <row r="78" spans="13:13">
      <c r="M78"/>
    </row>
    <row r="79" spans="13:13">
      <c r="M79"/>
    </row>
    <row r="80" spans="13:13">
      <c r="M80"/>
    </row>
    <row r="81" spans="13:13">
      <c r="M81"/>
    </row>
    <row r="82" spans="13:13">
      <c r="M82"/>
    </row>
    <row r="83" spans="13:13">
      <c r="M83"/>
    </row>
    <row r="84" spans="13:13">
      <c r="M84"/>
    </row>
    <row r="85" spans="13:13">
      <c r="M85"/>
    </row>
    <row r="86" spans="13:13">
      <c r="M86"/>
    </row>
    <row r="87" spans="13:13">
      <c r="M87"/>
    </row>
    <row r="88" spans="13:13">
      <c r="M88"/>
    </row>
    <row r="89" spans="13:13">
      <c r="M89"/>
    </row>
    <row r="90" spans="13:13">
      <c r="M90"/>
    </row>
    <row r="91" spans="13:13">
      <c r="M91"/>
    </row>
    <row r="92" spans="13:13">
      <c r="M92"/>
    </row>
    <row r="93" spans="13:13">
      <c r="M93"/>
    </row>
    <row r="94" spans="13:13">
      <c r="M94"/>
    </row>
    <row r="95" spans="13:13">
      <c r="M95"/>
    </row>
    <row r="96" spans="13:13">
      <c r="M96"/>
    </row>
    <row r="97" spans="13:13">
      <c r="M97"/>
    </row>
    <row r="98" spans="13:13">
      <c r="M98"/>
    </row>
    <row r="99" spans="13:13">
      <c r="M99"/>
    </row>
    <row r="100" spans="13:13">
      <c r="M100"/>
    </row>
    <row r="101" spans="13:13">
      <c r="M101"/>
    </row>
    <row r="102" spans="13:13">
      <c r="M102"/>
    </row>
    <row r="103" spans="13:13">
      <c r="M103"/>
    </row>
    <row r="104" spans="13:13">
      <c r="M104"/>
    </row>
    <row r="105" spans="13:13">
      <c r="M105"/>
    </row>
    <row r="106" spans="13:13">
      <c r="M106"/>
    </row>
    <row r="107" spans="13:13">
      <c r="M107"/>
    </row>
    <row r="108" spans="13:13">
      <c r="M108"/>
    </row>
    <row r="109" spans="13:13">
      <c r="M109"/>
    </row>
    <row r="110" spans="13:13">
      <c r="M110"/>
    </row>
    <row r="111" spans="13:13">
      <c r="M111"/>
    </row>
    <row r="112" spans="13:13">
      <c r="M112"/>
    </row>
    <row r="113" spans="13:13">
      <c r="M113"/>
    </row>
    <row r="114" spans="13:13">
      <c r="M114"/>
    </row>
    <row r="115" spans="13:13">
      <c r="M115"/>
    </row>
    <row r="116" spans="13:13">
      <c r="M116"/>
    </row>
    <row r="117" spans="13:13">
      <c r="M117"/>
    </row>
    <row r="118" spans="13:13">
      <c r="M118"/>
    </row>
    <row r="119" spans="13:13">
      <c r="M119"/>
    </row>
    <row r="120" spans="13:13">
      <c r="M120"/>
    </row>
    <row r="121" spans="13:13">
      <c r="M121"/>
    </row>
    <row r="122" spans="13:13">
      <c r="M122"/>
    </row>
    <row r="123" spans="13:13">
      <c r="M123"/>
    </row>
    <row r="124" spans="13:13">
      <c r="M124"/>
    </row>
    <row r="125" spans="13:13">
      <c r="M125"/>
    </row>
    <row r="127" spans="13:13">
      <c r="M127"/>
    </row>
  </sheetData>
  <sortState ref="M6:O125">
    <sortCondition descending="1" ref="N6:N125"/>
  </sortState>
  <pageMargins left="0.70866141732283472" right="0.70866141732283472" top="0.74803149606299213" bottom="0.74803149606299213" header="0.31496062992125984" footer="0.31496062992125984"/>
  <pageSetup paperSize="9" scale="74" orientation="portrait" r:id="rId1"/>
  <headerFooter>
    <oddHeader>&amp;R&amp;"Arial MT,Bold"RAIL SERVICES</oddHeader>
  </headerFooter>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A32202208</value>
    </field>
    <field name="Objective-Title">
      <value order="0">Chapter07 - Rail - For publication</value>
    </field>
    <field name="Objective-Description">
      <value order="0"/>
    </field>
    <field name="Objective-CreationStamp">
      <value order="0">2021-02-24T16:16:08Z</value>
    </field>
    <field name="Objective-IsApproved">
      <value order="0">false</value>
    </field>
    <field name="Objective-IsPublished">
      <value order="0">true</value>
    </field>
    <field name="Objective-DatePublished">
      <value order="0">2021-02-25T08:16:53Z</value>
    </field>
    <field name="Objective-ModificationStamp">
      <value order="0">2021-02-25T08:16:53Z</value>
    </field>
    <field name="Objective-Owner">
      <value order="0">Paterson, Andrew A (U415031)</value>
    </field>
    <field name="Objective-Path">
      <value order="0">Objective Global Folder:SG File Plan:Business and industry:Transport:General:Research and analysis: Transport - general:Transport Scotland: Scottish Transport Statistics: 2020: Research and analysis: Transport: 2019-2024</value>
    </field>
    <field name="Objective-Parent">
      <value order="0">Transport Scotland: Scottish Transport Statistics: 2020: Research and analysis: Transport: 2019-2024</value>
    </field>
    <field name="Objective-State">
      <value order="0">Published</value>
    </field>
    <field name="Objective-VersionId">
      <value order="0">vA46967956</value>
    </field>
    <field name="Objective-Version">
      <value order="0">2.0</value>
    </field>
    <field name="Objective-VersionNumber">
      <value order="0">2</value>
    </field>
    <field name="Objective-VersionComment">
      <value order="0"/>
    </field>
    <field name="Objective-FileNumber">
      <value order="0">PUBRES/4190</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18</vt:i4>
      </vt:variant>
    </vt:vector>
  </HeadingPairs>
  <TitlesOfParts>
    <vt:vector size="35" baseType="lpstr">
      <vt:lpstr>comments</vt:lpstr>
      <vt:lpstr>compare with ScotRail</vt:lpstr>
      <vt:lpstr>Contents</vt:lpstr>
      <vt:lpstr>Fig 7.1-7.2</vt:lpstr>
      <vt:lpstr>T7.1-7.2 </vt:lpstr>
      <vt:lpstr>T7.3-7.5</vt:lpstr>
      <vt:lpstr>T7.6ab</vt:lpstr>
      <vt:lpstr>T7.6c</vt:lpstr>
      <vt:lpstr>T7.7</vt:lpstr>
      <vt:lpstr>T7.8</vt:lpstr>
      <vt:lpstr>T7.8 cont'd</vt:lpstr>
      <vt:lpstr>T7.9-7.10</vt:lpstr>
      <vt:lpstr>T7.11</vt:lpstr>
      <vt:lpstr>7.12</vt:lpstr>
      <vt:lpstr>T7.14-7.17</vt:lpstr>
      <vt:lpstr>T7.18-7.20</vt:lpstr>
      <vt:lpstr>A</vt:lpstr>
      <vt:lpstr>MACROS</vt:lpstr>
      <vt:lpstr>MENU</vt:lpstr>
      <vt:lpstr>'7.12'!Print_Area</vt:lpstr>
      <vt:lpstr>A!Print_Area</vt:lpstr>
      <vt:lpstr>'Fig 7.1-7.2'!Print_Area</vt:lpstr>
      <vt:lpstr>T7.11!Print_Area</vt:lpstr>
      <vt:lpstr>'T7.1-7.2 '!Print_Area</vt:lpstr>
      <vt:lpstr>'T7.18-7.20'!Print_Area</vt:lpstr>
      <vt:lpstr>'T7.3-7.5'!Print_Area</vt:lpstr>
      <vt:lpstr>T7.6ab!Print_Area</vt:lpstr>
      <vt:lpstr>T7.6c!Print_Area</vt:lpstr>
      <vt:lpstr>T7.7!Print_Area</vt:lpstr>
      <vt:lpstr>T7.8!Print_Area</vt:lpstr>
      <vt:lpstr>'T7.8 cont''d'!Print_Area</vt:lpstr>
      <vt:lpstr>'T7.9-7.10'!Print_Area</vt:lpstr>
      <vt:lpstr>TIME</vt:lpstr>
      <vt:lpstr>UNIT</vt:lpstr>
      <vt:lpstr>WHOLE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u016789</cp:lastModifiedBy>
  <cp:lastPrinted>2021-01-29T10:30:44Z</cp:lastPrinted>
  <dcterms:created xsi:type="dcterms:W3CDTF">1999-02-24T15:41:12Z</dcterms:created>
  <dcterms:modified xsi:type="dcterms:W3CDTF">2021-02-25T08:16:12Z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A32202208</vt:lpwstr>
  </property>
  <property fmtid="{D5CDD505-2E9C-101B-9397-08002B2CF9AE}" pid="3" name="Objective-Comment">
    <vt:lpwstr/>
  </property>
  <property fmtid="{D5CDD505-2E9C-101B-9397-08002B2CF9AE}" pid="4" name="Objective-CreationStamp">
    <vt:filetime>2021-02-24T16:16:07Z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2021-02-25T08:16:53Z</vt:filetime>
  </property>
  <property fmtid="{D5CDD505-2E9C-101B-9397-08002B2CF9AE}" pid="8" name="Objective-ModificationStamp">
    <vt:filetime>2021-02-25T08:16:53Z</vt:filetime>
  </property>
  <property fmtid="{D5CDD505-2E9C-101B-9397-08002B2CF9AE}" pid="9" name="Objective-Owner">
    <vt:lpwstr>Paterson, Andrew A (U415031)</vt:lpwstr>
  </property>
  <property fmtid="{D5CDD505-2E9C-101B-9397-08002B2CF9AE}" pid="10" name="Objective-Path">
    <vt:lpwstr>Objective Global Folder:SG File Plan:Business and industry:Transport:General:Research and analysis: Transport - general:Transport Scotland: Scottish Transport Statistics: 2020: Research and analysis: Transport: 2019-2024:</vt:lpwstr>
  </property>
  <property fmtid="{D5CDD505-2E9C-101B-9397-08002B2CF9AE}" pid="11" name="Objective-Parent">
    <vt:lpwstr>Transport Scotland: Scottish Transport Statistics: 2020: Research and analysis: Transport: 2019-2024</vt:lpwstr>
  </property>
  <property fmtid="{D5CDD505-2E9C-101B-9397-08002B2CF9AE}" pid="12" name="Objective-State">
    <vt:lpwstr>Published</vt:lpwstr>
  </property>
  <property fmtid="{D5CDD505-2E9C-101B-9397-08002B2CF9AE}" pid="13" name="Objective-Title">
    <vt:lpwstr>Chapter07 - Rail - For publication</vt:lpwstr>
  </property>
  <property fmtid="{D5CDD505-2E9C-101B-9397-08002B2CF9AE}" pid="14" name="Objective-Version">
    <vt:lpwstr>2.0</vt:lpwstr>
  </property>
  <property fmtid="{D5CDD505-2E9C-101B-9397-08002B2CF9AE}" pid="15" name="Objective-VersionComment">
    <vt:lpwstr/>
  </property>
  <property fmtid="{D5CDD505-2E9C-101B-9397-08002B2CF9AE}" pid="16" name="Objective-VersionNumber">
    <vt:r8>2</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ate of Original">
    <vt:lpwstr/>
  </property>
  <property fmtid="{D5CDD505-2E9C-101B-9397-08002B2CF9AE}" pid="26" name="Objective-Date Received">
    <vt:lpwstr/>
  </property>
  <property fmtid="{D5CDD505-2E9C-101B-9397-08002B2CF9AE}" pid="27" name="Objective-SG Web Publication - Category">
    <vt:lpwstr/>
  </property>
  <property fmtid="{D5CDD505-2E9C-101B-9397-08002B2CF9AE}" pid="28" name="Objective-SG Web Publication - Category 2 Classification">
    <vt:lpwstr/>
  </property>
  <property fmtid="{D5CDD505-2E9C-101B-9397-08002B2CF9AE}" pid="29" name="Objective-Connect Creator">
    <vt:lpwstr/>
  </property>
  <property fmtid="{D5CDD505-2E9C-101B-9397-08002B2CF9AE}" pid="30" name="Objective-Description">
    <vt:lpwstr/>
  </property>
  <property fmtid="{D5CDD505-2E9C-101B-9397-08002B2CF9AE}" pid="31" name="Objective-VersionId">
    <vt:lpwstr>vA46967956</vt:lpwstr>
  </property>
  <property fmtid="{D5CDD505-2E9C-101B-9397-08002B2CF9AE}" pid="32" name="Objective-Required Redaction">
    <vt:lpwstr/>
  </property>
</Properties>
</file>