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4.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ml.chartshapes+xml"/>
  <Override PartName="/xl/drawings/drawing2.xml" ContentType="application/vnd.openxmlformats-officedocument.drawingml.chartshape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0" yWindow="90" windowWidth="10005" windowHeight="8295" tabRatio="811" activeTab="4"/>
  </bookViews>
  <sheets>
    <sheet name="comments" sheetId="1" r:id="rId1"/>
    <sheet name="T12.1 - T12.3a" sheetId="2" state="hidden" r:id="rId2"/>
    <sheet name="T12.4 - T12.6a" sheetId="3" state="hidden" r:id="rId3"/>
    <sheet name="T12.7-T12.9a" sheetId="4" state="hidden" r:id="rId4"/>
    <sheet name="Contents" sheetId="5" r:id="rId5"/>
    <sheet name="Notes" sheetId="6" r:id="rId6"/>
    <sheet name="T11.10" sheetId="7" r:id="rId7"/>
    <sheet name="T11.11" sheetId="8" r:id="rId8"/>
    <sheet name="T11.12" sheetId="9" r:id="rId9"/>
    <sheet name="T11.13" sheetId="10" r:id="rId10"/>
    <sheet name="T11.14" sheetId="11" r:id="rId11"/>
    <sheet name="T11.15a" sheetId="12" r:id="rId12"/>
    <sheet name="T1.15b" sheetId="13" r:id="rId13"/>
    <sheet name="T11.16" sheetId="14" r:id="rId14"/>
    <sheet name="T11.17" sheetId="15" r:id="rId15"/>
    <sheet name="Figs11.3-11.4" sheetId="16" r:id="rId16"/>
    <sheet name="T11.18" sheetId="17" r:id="rId17"/>
    <sheet name="T11.19" sheetId="18" r:id="rId18"/>
    <sheet name="T11.21" sheetId="19" r:id="rId19"/>
    <sheet name="T11.22" sheetId="20" r:id="rId20"/>
    <sheet name="T1.23" sheetId="21" r:id="rId21"/>
    <sheet name="T11.23a" sheetId="22" r:id="rId22"/>
    <sheet name="T11.24" sheetId="23" r:id="rId23"/>
    <sheet name="T11.25" sheetId="24" r:id="rId24"/>
    <sheet name="T11.26" sheetId="25" r:id="rId25"/>
    <sheet name="T11.27 page 1" sheetId="26" state="hidden" r:id="rId26"/>
    <sheet name="T11.27 page 2" sheetId="27" state="hidden" r:id="rId27"/>
    <sheet name="T11.28 page 1" sheetId="28" state="hidden" r:id="rId28"/>
    <sheet name="T11.28 page 2" sheetId="29" state="hidden" r:id="rId29"/>
    <sheet name="T11.27a" sheetId="30" r:id="rId30"/>
    <sheet name="T11.27b" sheetId="31" r:id="rId31"/>
    <sheet name="T11.27c" sheetId="32" r:id="rId32"/>
    <sheet name="T11.27d" sheetId="33" r:id="rId33"/>
    <sheet name="T11.29" sheetId="34" r:id="rId34"/>
    <sheet name="T11.30" sheetId="35" r:id="rId35"/>
    <sheet name="T11.31" sheetId="36" r:id="rId36"/>
    <sheet name="T11.32" sheetId="37" r:id="rId37"/>
    <sheet name="T11.33" sheetId="38" r:id="rId38"/>
    <sheet name="T11.34" sheetId="39" r:id="rId39"/>
    <sheet name="T11.35" sheetId="40" r:id="rId40"/>
    <sheet name="Fig11.1-11.2" sheetId="41" r:id="rId41"/>
    <sheet name="Data for Traveline charts" sheetId="42" r:id="rId42"/>
    <sheet name="T12.15b" sheetId="43" state="hidden" r:id="rId43"/>
  </sheets>
  <definedNames>
    <definedName name="_xlnm.Print_Area" localSheetId="15">'Figs11.3-11.4'!$A$1:$P$86</definedName>
    <definedName name="_xlnm.Print_Area" localSheetId="6">'T11.10'!$A$1:$K$54</definedName>
    <definedName name="_xlnm.Print_Area" localSheetId="7">'T11.11'!$A$1:$M$67</definedName>
    <definedName name="_xlnm.Print_Area" localSheetId="8">'T11.12'!$A$1:$V$43</definedName>
    <definedName name="_xlnm.Print_Area" localSheetId="10">'T11.14'!$A$1:$U$79</definedName>
    <definedName name="_xlnm.Print_Area" localSheetId="16">'T11.18'!$A$1:$K$56</definedName>
    <definedName name="_xlnm.Print_Area" localSheetId="18">'T11.21'!$A$1:$W$9</definedName>
    <definedName name="_xlnm.Print_Area" localSheetId="22">'T11.24'!$A$1:$H$27</definedName>
    <definedName name="_xlnm.Print_Area" localSheetId="24">'T11.26'!$A$1:$AA$77</definedName>
    <definedName name="_xlnm.Print_Area" localSheetId="33">'T11.29'!$A$1:$AC$49</definedName>
    <definedName name="_xlnm.Print_Area" localSheetId="35">'T11.31'!$A$3:$M$7</definedName>
    <definedName name="_xlnm.Print_Area" localSheetId="1">'T12.1 - T12.3a'!$A$2:$K$82</definedName>
    <definedName name="_xlnm.Print_Area" localSheetId="2">'T12.4 - T12.6a'!$A$1:$O$73</definedName>
    <definedName name="_xlnm.Print_Area" localSheetId="3">'T12.7-T12.9a'!$A$1:$N$69</definedName>
  </definedNames>
  <calcPr fullCalcOnLoad="1"/>
</workbook>
</file>

<file path=xl/sharedStrings.xml><?xml version="1.0" encoding="utf-8"?>
<sst xmlns="http://schemas.openxmlformats.org/spreadsheetml/2006/main" count="2373" uniqueCount="823">
  <si>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</si>
  <si>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</si>
  <si>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</si>
  <si>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</si>
  <si>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</si>
  <si>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</si>
  <si>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</si>
  <si>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</si>
  <si>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</si>
  <si>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</si>
  <si>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</si>
  <si>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</si>
  <si>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</si>
  <si>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</si>
  <si>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</si>
  <si>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</si>
  <si>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</si>
  <si>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</si>
  <si>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</si>
  <si>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</si>
  <si>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</si>
  <si>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</si>
  <si>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</si>
  <si>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</si>
  <si>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</si>
  <si>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</si>
  <si>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</si>
  <si>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</si>
  <si>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</si>
  <si>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</si>
  <si>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</si>
  <si>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</si>
  <si>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</si>
  <si>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</si>
  <si>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</si>
  <si>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</si>
  <si>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</si>
  <si>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</si>
  <si>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</si>
  <si>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</si>
  <si>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</si>
  <si>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</si>
  <si>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</si>
  <si>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</si>
  <si>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</si>
  <si>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</si>
  <si>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</si>
  <si>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</si>
  <si>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by age:</t>
  </si>
  <si>
    <t>none</t>
  </si>
  <si>
    <t>1-2 days</t>
  </si>
  <si>
    <t>3-5 days</t>
  </si>
  <si>
    <t>6-7 days</t>
  </si>
  <si>
    <t>Service</t>
  </si>
  <si>
    <t>row percentages</t>
  </si>
  <si>
    <t>Walking</t>
  </si>
  <si>
    <t>Means of leaving the UK</t>
  </si>
  <si>
    <t>Air</t>
  </si>
  <si>
    <t>Heathrow</t>
  </si>
  <si>
    <t xml:space="preserve">Gatwick </t>
  </si>
  <si>
    <t>Stanstead</t>
  </si>
  <si>
    <t>Manchester</t>
  </si>
  <si>
    <t>Edinburgh</t>
  </si>
  <si>
    <t>Glasgow</t>
  </si>
  <si>
    <t>Total Air</t>
  </si>
  <si>
    <t>Channel Tunnel</t>
  </si>
  <si>
    <t>Sea</t>
  </si>
  <si>
    <t>English Channel Ports</t>
  </si>
  <si>
    <t>English East Coast Ports</t>
  </si>
  <si>
    <t>Other UK Ports</t>
  </si>
  <si>
    <t>Other</t>
  </si>
  <si>
    <t>Asia</t>
  </si>
  <si>
    <t>thousands</t>
  </si>
  <si>
    <t xml:space="preserve"> </t>
  </si>
  <si>
    <t>percentage</t>
  </si>
  <si>
    <t>Car,van,minibus,works van</t>
  </si>
  <si>
    <t>..</t>
  </si>
  <si>
    <t>Bus,coach.private bus</t>
  </si>
  <si>
    <t>Rail (inc Underground)</t>
  </si>
  <si>
    <t>Other (inc taxi)</t>
  </si>
  <si>
    <t>All</t>
  </si>
  <si>
    <t>minutes</t>
  </si>
  <si>
    <t>Elsewhere</t>
  </si>
  <si>
    <t>Car</t>
  </si>
  <si>
    <t>Bus</t>
  </si>
  <si>
    <t>Total All Means of Leaving the UK</t>
  </si>
  <si>
    <t>Total Sea</t>
  </si>
  <si>
    <t>by annual net household income:</t>
  </si>
  <si>
    <t>by current situation:</t>
  </si>
  <si>
    <t>All employed adults</t>
  </si>
  <si>
    <t>by means of leaving the UK</t>
  </si>
  <si>
    <t>by purpose of visit</t>
  </si>
  <si>
    <t>Package holiday</t>
  </si>
  <si>
    <t>Other holiday</t>
  </si>
  <si>
    <t>Misc. and other</t>
  </si>
  <si>
    <t>Visit friends / relatives</t>
  </si>
  <si>
    <t>by area visited</t>
  </si>
  <si>
    <t>Other Europe</t>
  </si>
  <si>
    <t>Australia &amp; New Zealand</t>
  </si>
  <si>
    <t>Rest of the World</t>
  </si>
  <si>
    <t>Other UK airport</t>
  </si>
  <si>
    <t>Sea or Channel Tunnel</t>
  </si>
  <si>
    <t>All visits abroad by Scots</t>
  </si>
  <si>
    <t xml:space="preserve">Other UK Airports </t>
  </si>
  <si>
    <t>Train</t>
  </si>
  <si>
    <t>Car or van</t>
  </si>
  <si>
    <t>Driver</t>
  </si>
  <si>
    <t>EU</t>
  </si>
  <si>
    <t>North America</t>
  </si>
  <si>
    <t>Others</t>
  </si>
  <si>
    <t>Taxis</t>
  </si>
  <si>
    <t>Ferries</t>
  </si>
  <si>
    <t>Underground</t>
  </si>
  <si>
    <t>Rail</t>
  </si>
  <si>
    <t>All concessionary fare schemes</t>
  </si>
  <si>
    <t>millions</t>
  </si>
  <si>
    <t>2002-03</t>
  </si>
  <si>
    <t>2001-02</t>
  </si>
  <si>
    <t>2000-01</t>
  </si>
  <si>
    <t>numbers</t>
  </si>
  <si>
    <t>Web site</t>
  </si>
  <si>
    <t xml:space="preserve">Answered calls: av. duration </t>
  </si>
  <si>
    <t>seconds</t>
  </si>
  <si>
    <t>Percentage answered</t>
  </si>
  <si>
    <t>percentages</t>
  </si>
  <si>
    <t>Total number of calls</t>
  </si>
  <si>
    <t xml:space="preserve">Calls unanswered </t>
  </si>
  <si>
    <t>Calls answered</t>
  </si>
  <si>
    <t>Telephone calls</t>
  </si>
  <si>
    <t>Answered</t>
  </si>
  <si>
    <t>Unanswered</t>
  </si>
  <si>
    <t>week ending</t>
  </si>
  <si>
    <t>Total calls</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</si>
  <si>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</si>
  <si>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</si>
  <si>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</si>
  <si>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</si>
  <si>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</si>
  <si>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</si>
  <si>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</si>
  <si>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</si>
  <si>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</si>
  <si>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</si>
  <si>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</si>
  <si>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</si>
  <si>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</si>
  <si>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</si>
  <si>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</si>
  <si>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</si>
  <si>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</si>
  <si>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</si>
  <si>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</si>
  <si>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</si>
  <si>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</si>
  <si>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</si>
  <si>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</si>
  <si>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</si>
  <si>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</si>
  <si>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</si>
  <si>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</si>
  <si>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</si>
  <si>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</si>
  <si>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</si>
  <si>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</si>
  <si>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</si>
  <si>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</si>
  <si>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</si>
  <si>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</si>
  <si>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</si>
  <si>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</si>
  <si>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</si>
  <si>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</si>
  <si>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</si>
  <si>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</si>
  <si>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</si>
  <si>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</si>
  <si>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</si>
  <si>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</si>
  <si>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</si>
  <si>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</si>
  <si>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</si>
  <si>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</si>
  <si>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</si>
  <si>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</si>
  <si>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</si>
  <si>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t>column percentages</t>
  </si>
  <si>
    <t>Total these airports</t>
  </si>
  <si>
    <t xml:space="preserve">  </t>
  </si>
  <si>
    <t>2006-07</t>
  </si>
  <si>
    <t>month ending</t>
  </si>
  <si>
    <t>Motorcycle</t>
  </si>
  <si>
    <t>Bus/coach</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</si>
  <si>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</si>
  <si>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</si>
  <si>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</si>
  <si>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</si>
  <si>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</si>
  <si>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</si>
  <si>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</si>
  <si>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</si>
  <si>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</si>
  <si>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</si>
  <si>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</si>
  <si>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</si>
  <si>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</si>
  <si>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</si>
  <si>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</si>
  <si>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Male</t>
  </si>
  <si>
    <t xml:space="preserve"> Female</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</si>
  <si>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</si>
  <si>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</si>
  <si>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</si>
  <si>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</si>
  <si>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</si>
  <si>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</si>
  <si>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</si>
  <si>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</si>
  <si>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</si>
  <si>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</si>
  <si>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</si>
  <si>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 or family</t>
  </si>
  <si>
    <t xml:space="preserve"> Permanently retired from work</t>
  </si>
  <si>
    <t xml:space="preserve"> Unemployed and 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</si>
  <si>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</si>
  <si>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</si>
  <si>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</si>
  <si>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</si>
  <si>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</si>
  <si>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</si>
  <si>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</si>
  <si>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</si>
  <si>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</si>
  <si>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</si>
  <si>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</si>
  <si>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</si>
  <si>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</si>
  <si>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</si>
  <si>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</si>
  <si>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</si>
  <si>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</si>
  <si>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</si>
  <si>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</si>
  <si>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 xml:space="preserve"> 16-19</t>
  </si>
  <si>
    <t xml:space="preserve"> Looking after the home/family</t>
  </si>
  <si>
    <t xml:space="preserve"> Unemployed/seeking work</t>
  </si>
  <si>
    <t>by urban/rural classification:</t>
  </si>
  <si>
    <t>By gender:</t>
  </si>
  <si>
    <t xml:space="preserve"> 16 - 20</t>
  </si>
  <si>
    <t xml:space="preserve"> 20 - 29</t>
  </si>
  <si>
    <t xml:space="preserve"> 30 - 39</t>
  </si>
  <si>
    <t xml:space="preserve"> 40 - 49</t>
  </si>
  <si>
    <t xml:space="preserve"> 50 - 59</t>
  </si>
  <si>
    <t xml:space="preserve"> 60 and over</t>
  </si>
  <si>
    <t>All children in full-time education, 2007</t>
  </si>
  <si>
    <t xml:space="preserve">As means of transport </t>
  </si>
  <si>
    <t>1 (20 % most deprived)</t>
  </si>
  <si>
    <t>5 (20% least deprived)</t>
  </si>
  <si>
    <t xml:space="preserve">Sample size (=100%) </t>
  </si>
  <si>
    <r>
      <t xml:space="preserve">by means of leaving the UK and </t>
    </r>
    <r>
      <rPr>
        <b/>
        <i/>
        <sz val="12"/>
        <color indexed="8"/>
        <rFont val="Arial"/>
        <family val="2"/>
      </rPr>
      <t>main</t>
    </r>
    <r>
      <rPr>
        <b/>
        <sz val="12"/>
        <color indexed="8"/>
        <rFont val="Arial"/>
        <family val="2"/>
      </rPr>
      <t xml:space="preserve"> purposes of visits</t>
    </r>
  </si>
  <si>
    <r>
      <t xml:space="preserve">by </t>
    </r>
    <r>
      <rPr>
        <b/>
        <i/>
        <sz val="12"/>
        <rFont val="Arial"/>
        <family val="2"/>
      </rPr>
      <t>main</t>
    </r>
    <r>
      <rPr>
        <b/>
        <sz val="12"/>
        <rFont val="Arial"/>
        <family val="2"/>
      </rPr>
      <t xml:space="preserve"> purposes of visit and area visited</t>
    </r>
  </si>
  <si>
    <t>2008-09</t>
  </si>
  <si>
    <t>2009-10</t>
  </si>
  <si>
    <t>Aberdeen</t>
  </si>
  <si>
    <t>Total Edinburgh,  Glasgow, Prestwick &amp; Aberdeen</t>
  </si>
  <si>
    <t>Edinburgh, Glasgow, Prestwick &amp; Aberdeen</t>
  </si>
  <si>
    <r>
      <t>Table 11.14</t>
    </r>
    <r>
      <rPr>
        <sz val="12"/>
        <rFont val="Arial"/>
        <family val="2"/>
      </rPr>
      <t xml:space="preserve">  Usual means of travel to usual place of work (in Autumn)</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</si>
  <si>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</si>
  <si>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</si>
  <si>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</si>
  <si>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</si>
  <si>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t>Strathclyde Concessionary Travel scheme</t>
  </si>
  <si>
    <t>Other concessionary fare schemes</t>
  </si>
  <si>
    <r>
      <t>Other concessionary fare schemes</t>
    </r>
    <r>
      <rPr>
        <b/>
        <vertAlign val="superscript"/>
        <sz val="12"/>
        <color indexed="8"/>
        <rFont val="Arial"/>
        <family val="2"/>
      </rPr>
      <t>3</t>
    </r>
  </si>
  <si>
    <t xml:space="preserve">The National Concessionary Travel bus scheme was introduced on 1st April 2006, which allows elderly and disabled free travel on all scheduled bus services in Scotland. This replaced any local schemes. </t>
  </si>
  <si>
    <t>Figures include a degree of estimation (e.g. allowances for claims not yet been processed) and may incur some small revisions to previously published data.</t>
  </si>
  <si>
    <t>A small charge was introduced for ferries in 2010.</t>
  </si>
  <si>
    <t>Rail, including underground</t>
  </si>
  <si>
    <t>1995-96</t>
  </si>
  <si>
    <t>1996-97</t>
  </si>
  <si>
    <t>1997-98</t>
  </si>
  <si>
    <t>1998-99</t>
  </si>
  <si>
    <t>1999-00</t>
  </si>
  <si>
    <t>2010-11</t>
  </si>
  <si>
    <t>2011-12</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</si>
  <si>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</si>
  <si>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</si>
  <si>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</si>
  <si>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</si>
  <si>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</si>
  <si>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</si>
  <si>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</si>
  <si>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</si>
  <si>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</si>
  <si>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</si>
  <si>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</si>
  <si>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</si>
  <si>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</si>
  <si>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</si>
  <si>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</si>
  <si>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</si>
  <si>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</si>
  <si>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</si>
  <si>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</si>
  <si>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</si>
  <si>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</si>
  <si>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</si>
  <si>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</si>
  <si>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</si>
  <si>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</si>
  <si>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</si>
  <si>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</si>
  <si>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</si>
  <si>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</si>
  <si>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</si>
  <si>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</si>
  <si>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</si>
  <si>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</si>
  <si>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</si>
  <si>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</si>
  <si>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</si>
  <si>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</si>
  <si>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</si>
  <si>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</si>
  <si>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</si>
  <si>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</si>
  <si>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</si>
  <si>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</si>
  <si>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</si>
  <si>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</si>
  <si>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</si>
  <si>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</si>
  <si>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</si>
  <si>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</si>
  <si>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</si>
  <si>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</si>
  <si>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</si>
  <si>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</si>
  <si>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</si>
  <si>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</si>
  <si>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</si>
  <si>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</si>
  <si>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</si>
  <si>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Web &amp; App hits</t>
  </si>
  <si>
    <t>1993-94</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</si>
  <si>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</si>
  <si>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</si>
  <si>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</si>
  <si>
    <t>2012-13</t>
  </si>
  <si>
    <t>Note: these tables are out of date and we will be publishing more up-to-date ones in due course.</t>
  </si>
  <si>
    <t>More in-depth information about the Transport Model for Scotland can be found on the LATIS website here</t>
  </si>
  <si>
    <t>http://www.transportscotland.gov.uk/analysis/LATIS</t>
  </si>
  <si>
    <t>every day</t>
  </si>
  <si>
    <t>at least three times a week</t>
  </si>
  <si>
    <t>once or twice a week</t>
  </si>
  <si>
    <t>less often</t>
  </si>
  <si>
    <t>Never, but holds full driving licence</t>
  </si>
  <si>
    <t>by number of cars:</t>
  </si>
  <si>
    <t>one</t>
  </si>
  <si>
    <t>two +</t>
  </si>
  <si>
    <t>Household type</t>
  </si>
  <si>
    <t>Single adult</t>
  </si>
  <si>
    <t>Small adult</t>
  </si>
  <si>
    <t>Single parent</t>
  </si>
  <si>
    <t>Small family</t>
  </si>
  <si>
    <t>Large family</t>
  </si>
  <si>
    <t>Large adult</t>
  </si>
  <si>
    <t>Older smaller</t>
  </si>
  <si>
    <t>One</t>
  </si>
  <si>
    <t>Two +</t>
  </si>
  <si>
    <t>Household type:</t>
  </si>
  <si>
    <t>Cycle</t>
  </si>
  <si>
    <t>Scooter/Skate</t>
  </si>
  <si>
    <t>Park &amp; Stride</t>
  </si>
  <si>
    <t>Driven</t>
  </si>
  <si>
    <t>Taxi</t>
  </si>
  <si>
    <t>Source: Hands Up Scotland Survey -  Not National Statistics</t>
  </si>
  <si>
    <t>2013-14</t>
  </si>
  <si>
    <t>Categerisation of unanswered calls no longer takes place.</t>
  </si>
  <si>
    <t>Aberdeen City &amp; Shire</t>
  </si>
  <si>
    <t>Stirling, Falkirk &amp; Clacks</t>
  </si>
  <si>
    <t>Rest of UK</t>
  </si>
  <si>
    <t>Source: Office for National Statistics</t>
  </si>
  <si>
    <t>Source: Scottish Household Survey</t>
  </si>
  <si>
    <t>Source: Transport Statistics Great Britain</t>
  </si>
  <si>
    <t>Work mainly at or from home</t>
  </si>
  <si>
    <t>Less than 2km</t>
  </si>
  <si>
    <t xml:space="preserve">2 km to less than 5 km  </t>
  </si>
  <si>
    <t>5 km to less than 10 km</t>
  </si>
  <si>
    <t>10 km to less than 20 km</t>
  </si>
  <si>
    <t>20 km to less than 30 km</t>
  </si>
  <si>
    <t>30 km to less than 40 km</t>
  </si>
  <si>
    <t>40 km to less than 60 km</t>
  </si>
  <si>
    <t>60 km and over</t>
  </si>
  <si>
    <t>Underground, metro, light rail or tram</t>
  </si>
  <si>
    <t>Bus, minibus or coach</t>
  </si>
  <si>
    <t>Taxi or minicab</t>
  </si>
  <si>
    <t>Driver, car or van</t>
  </si>
  <si>
    <t>Passenger, car or van</t>
  </si>
  <si>
    <t>Motorcycle, scooter or moped</t>
  </si>
  <si>
    <t>On foot</t>
  </si>
  <si>
    <t>30 km and over</t>
  </si>
  <si>
    <t>Number of cars or vans available for private use:</t>
  </si>
  <si>
    <t xml:space="preserve">       None</t>
  </si>
  <si>
    <t xml:space="preserve">       One</t>
  </si>
  <si>
    <t xml:space="preserve">       Two or more</t>
  </si>
  <si>
    <t>Study mainly at or from home</t>
  </si>
  <si>
    <t>By age:</t>
  </si>
  <si>
    <t>Train, underground, metro, light rail or tram</t>
  </si>
  <si>
    <t>Source: Scottish Census 2011, National Records of Scotland</t>
  </si>
  <si>
    <t>Excluding those working mainly from home</t>
  </si>
  <si>
    <t>Excluding those studying mainly from home</t>
  </si>
  <si>
    <t>Total Number         (=100%)</t>
  </si>
  <si>
    <t>Total Number          (=100%)</t>
  </si>
  <si>
    <t>10km to less than 20km</t>
  </si>
  <si>
    <t>20km to less than 30km</t>
  </si>
  <si>
    <t>30km to less than 40km</t>
  </si>
  <si>
    <t>60km and over</t>
  </si>
  <si>
    <t>40km to less than 60km</t>
  </si>
  <si>
    <t>5km to less than 10km</t>
  </si>
  <si>
    <t>2km to less than 5km</t>
  </si>
  <si>
    <t>16 to 17</t>
  </si>
  <si>
    <t>18 and over</t>
  </si>
  <si>
    <t>12 to 15</t>
  </si>
  <si>
    <t>4 to 11</t>
  </si>
  <si>
    <r>
      <t>Total Number        (=100%)</t>
    </r>
    <r>
      <rPr>
        <b/>
        <i/>
        <vertAlign val="superscript"/>
        <sz val="14"/>
        <rFont val="Arial"/>
        <family val="2"/>
      </rPr>
      <t>3</t>
    </r>
  </si>
  <si>
    <r>
      <t xml:space="preserve">Table 11.29   </t>
    </r>
    <r>
      <rPr>
        <sz val="13"/>
        <rFont val="Arial"/>
        <family val="2"/>
      </rPr>
      <t>Passenger journeys made under concessionary fare schemes</t>
    </r>
  </si>
  <si>
    <t>2014-15</t>
  </si>
  <si>
    <t>Contents</t>
  </si>
  <si>
    <t>Table 11.10</t>
  </si>
  <si>
    <t>Table 11.11</t>
  </si>
  <si>
    <t>Table 11.12</t>
  </si>
  <si>
    <t>Table 11.13</t>
  </si>
  <si>
    <t>Table 11.14</t>
  </si>
  <si>
    <t>Table 11.15</t>
  </si>
  <si>
    <t>Table 11.16</t>
  </si>
  <si>
    <t>Table 11.17</t>
  </si>
  <si>
    <t>Table 11.18</t>
  </si>
  <si>
    <t>Table 11.19</t>
  </si>
  <si>
    <t>Table 11.21</t>
  </si>
  <si>
    <t>Table 11.22</t>
  </si>
  <si>
    <t>Table 11.23</t>
  </si>
  <si>
    <t>Table 11.24</t>
  </si>
  <si>
    <t>Table 11.25</t>
  </si>
  <si>
    <t>Table 11.26</t>
  </si>
  <si>
    <t>Table 11.27</t>
  </si>
  <si>
    <t>Table 11.29</t>
  </si>
  <si>
    <t>Usual means of travel to usual place of work (in Autumn)</t>
  </si>
  <si>
    <t>Usual time taken to travel to usual place of work (in Autumn)</t>
  </si>
  <si>
    <t>Usual means of travel to work 1 (in Spring)</t>
  </si>
  <si>
    <t>Figs 11.3</t>
  </si>
  <si>
    <t>Figs 11.4</t>
  </si>
  <si>
    <t>Employed adults (16+) not working from home - usual method of travel to work</t>
  </si>
  <si>
    <t>Employed adults (16+) - place of work</t>
  </si>
  <si>
    <t>Usual main method of travel to school</t>
  </si>
  <si>
    <t>Scottish residents' visits abroad, by means of leaving the UK, purpose of visit, and area visited</t>
  </si>
  <si>
    <t>Passenger journeys made under concessionary fare schemes</t>
  </si>
  <si>
    <t>Traveline Scotland: telephone calls and web site hits</t>
  </si>
  <si>
    <t>Table 11.30</t>
  </si>
  <si>
    <t>Table 11.31</t>
  </si>
  <si>
    <t>Table 11.32</t>
  </si>
  <si>
    <t>Table 11.33</t>
  </si>
  <si>
    <t>Table 11.34</t>
  </si>
  <si>
    <t>Employed adults (16-74) mode of transport to place of work: 2011</t>
  </si>
  <si>
    <t>Employed adults (16-74) distance to place of work: 2011</t>
  </si>
  <si>
    <t>Employed adults (16-74) distance to place of work by car/van availability: 2011</t>
  </si>
  <si>
    <t>Table 11.35</t>
  </si>
  <si>
    <t>All people aged 4 and over studying, distance to place of study by age: 2011</t>
  </si>
  <si>
    <t>All people aged 4 and over studying, mode of transport to place of study by distance: 2011</t>
  </si>
  <si>
    <t>Figs 11.1</t>
  </si>
  <si>
    <t>Figs 11.2</t>
  </si>
  <si>
    <t>2015-16</t>
  </si>
  <si>
    <t>2016-17</t>
  </si>
  <si>
    <t>All people aged 16+:</t>
  </si>
  <si>
    <t>All people in 2016:</t>
  </si>
  <si>
    <t>All people aged 17+ in 2017:</t>
  </si>
  <si>
    <t>2017-18</t>
  </si>
  <si>
    <t>and combining gives fewer suppressed values.</t>
  </si>
  <si>
    <t xml:space="preserve">1.  For drivers 3 years data are combined, whereas in previous years just one year's data was given. There was little change over the years, </t>
  </si>
  <si>
    <t xml:space="preserve"> Employed full - time</t>
  </si>
  <si>
    <t xml:space="preserve"> Employed part - time</t>
  </si>
  <si>
    <t>Self - employed</t>
  </si>
  <si>
    <t>Employed full - time</t>
  </si>
  <si>
    <t>Employed part - time</t>
  </si>
  <si>
    <t>2018-19</t>
  </si>
  <si>
    <t>Men</t>
  </si>
  <si>
    <t>Women</t>
  </si>
  <si>
    <t>Identified in another way</t>
  </si>
  <si>
    <t>Refused</t>
  </si>
  <si>
    <t>White Scottish</t>
  </si>
  <si>
    <t>White other British</t>
  </si>
  <si>
    <t>White Polish</t>
  </si>
  <si>
    <t>Other white</t>
  </si>
  <si>
    <t>Asian, Asian Scottish or Asian British</t>
  </si>
  <si>
    <t>up to £10,000 p.a.</t>
  </si>
  <si>
    <t>over £10,000 - £15,000</t>
  </si>
  <si>
    <t>over £15,000 - £20,000</t>
  </si>
  <si>
    <t>over £20,000 - £25,000</t>
  </si>
  <si>
    <t>over £25,000 - £30,000</t>
  </si>
  <si>
    <t>over £30,000 - £40,000</t>
  </si>
  <si>
    <t>over £40,000 - £50,000</t>
  </si>
  <si>
    <t>over £50,000 p.a.</t>
  </si>
  <si>
    <t>Large urban areas</t>
  </si>
  <si>
    <t>Other urban</t>
  </si>
  <si>
    <t>Accessible rural</t>
  </si>
  <si>
    <t>Remote rural</t>
  </si>
  <si>
    <t>Man/Boy</t>
  </si>
  <si>
    <t>Woman/Girl</t>
  </si>
  <si>
    <t>Accessible small towns</t>
  </si>
  <si>
    <t>Remote small towns</t>
  </si>
  <si>
    <t>% Public / Active (Former National Indicator)</t>
  </si>
  <si>
    <t>Unanswered calls figure has increased due to a massive surge in calls during March 2018 as a result of the "mini beast from the East"severe weather</t>
  </si>
  <si>
    <t>Total number of hits for 2018 will be understated due to a server logging issue</t>
  </si>
  <si>
    <t>Table 11.24  Scottish residents' visits abroad by means of leaving the UK and purpose of visit, 2019</t>
  </si>
  <si>
    <t>by ethnicity:</t>
  </si>
  <si>
    <t>Source: Transport Scotland (Transport Model for Scotland:18) - Not National Statistics</t>
  </si>
  <si>
    <t>Financial year end figures  for 2019/20 impacted by the Covid-19 pandemic</t>
  </si>
  <si>
    <r>
      <t>2019-20</t>
    </r>
    <r>
      <rPr>
        <b/>
        <vertAlign val="superscript"/>
        <sz val="12"/>
        <rFont val="Arial"/>
        <family val="2"/>
      </rPr>
      <t xml:space="preserve"> 7</t>
    </r>
  </si>
  <si>
    <t>Frequency of Walking in the previous seven days (people aged 16+)</t>
  </si>
  <si>
    <t xml:space="preserve">Frequency of Driving  for people aged 17+ </t>
  </si>
  <si>
    <t>Frequency of driving for people aged 17+: 2019</t>
  </si>
  <si>
    <t>Frequency of Walking in the previous seven days 1 (people aged 16+): 2019</t>
  </si>
  <si>
    <t>Employed adults (16+) - place of work: 2020</t>
  </si>
  <si>
    <t>Driver experience of congestion and bus passenger experience of delays 2010-2020</t>
  </si>
  <si>
    <t>Employed1 adults (16+) not working from home - usual method of travel to work: 2020</t>
  </si>
  <si>
    <t>Usual main method of travel to school: 2020</t>
  </si>
  <si>
    <t>Scottish residents' visits abroad by means of leaving the UK and purpose of visit, 2020</t>
  </si>
  <si>
    <t>Scottish residents' visits abroad by means of leaving the UK and area visited, 2020</t>
  </si>
  <si>
    <t>Transport Model for Scotland: inter-zonal trips made on an average weekday - within Scotland: circa 2020</t>
  </si>
  <si>
    <t>Traveline Scotland - Web &amp; App hits in 2020</t>
  </si>
  <si>
    <t>Calls to Traveline Scotland in 2021</t>
  </si>
  <si>
    <t>Travel to work a) 2010 and b) 2020</t>
  </si>
  <si>
    <t>Figure 11.3: Travel to work a) 2010 and b) 2020</t>
  </si>
  <si>
    <t>Figure 11.4: Driver experience of congestion and bus passenger experience of delays 2010-2020</t>
  </si>
  <si>
    <r>
      <t>2020-2021</t>
    </r>
    <r>
      <rPr>
        <b/>
        <vertAlign val="superscript"/>
        <sz val="12"/>
        <rFont val="Arial"/>
        <family val="2"/>
      </rPr>
      <t xml:space="preserve"> </t>
    </r>
  </si>
  <si>
    <t xml:space="preserve">This worksheet contains one table. Some cells refer to notes which can be found in the notes worksheet. </t>
  </si>
  <si>
    <t>Once or twice per week</t>
  </si>
  <si>
    <t>At least 2 or 3 times per month</t>
  </si>
  <si>
    <t>Holds full licence, never drives</t>
  </si>
  <si>
    <t>Sample size (=100%)</t>
  </si>
  <si>
    <t xml:space="preserve">At least 3 times per week </t>
  </si>
  <si>
    <t>At least once per month</t>
  </si>
  <si>
    <t>Less than once per month</t>
  </si>
  <si>
    <t>Every day</t>
  </si>
  <si>
    <t xml:space="preserve">Notes </t>
  </si>
  <si>
    <t xml:space="preserve">This worksheet contains one table. </t>
  </si>
  <si>
    <t xml:space="preserve">Note number </t>
  </si>
  <si>
    <t xml:space="preserve">Note text </t>
  </si>
  <si>
    <t>note 1</t>
  </si>
  <si>
    <t>note 2</t>
  </si>
  <si>
    <t>note 3</t>
  </si>
  <si>
    <t>note 4</t>
  </si>
  <si>
    <t>note 5</t>
  </si>
  <si>
    <t>note 6</t>
  </si>
  <si>
    <t>note 7</t>
  </si>
  <si>
    <t>note 8</t>
  </si>
  <si>
    <t>note 9</t>
  </si>
  <si>
    <t>The frequency of driving is shown only for those who hold a full driving licence</t>
  </si>
  <si>
    <r>
      <t>Table 11.10</t>
    </r>
    <r>
      <rPr>
        <sz val="13"/>
        <rFont val="Arial"/>
        <family val="2"/>
      </rPr>
      <t xml:space="preserve">  Frequency of driving </t>
    </r>
    <r>
      <rPr>
        <vertAlign val="superscript"/>
        <sz val="13"/>
        <rFont val="Arial"/>
        <family val="2"/>
      </rPr>
      <t xml:space="preserve"> </t>
    </r>
    <r>
      <rPr>
        <sz val="13"/>
        <rFont val="Arial"/>
        <family val="2"/>
      </rPr>
      <t>for people aged 17+: 2020 [note 1]</t>
    </r>
  </si>
  <si>
    <t>Types of driver</t>
  </si>
  <si>
    <t>1-2 days as means of transport</t>
  </si>
  <si>
    <t>none as means of transport</t>
  </si>
  <si>
    <t>3-5 days as means of transport</t>
  </si>
  <si>
    <t>6-7 days as means of transport</t>
  </si>
  <si>
    <t>one or more days as means of transport</t>
  </si>
  <si>
    <t>Sample size(=100%)</t>
  </si>
  <si>
    <t>none just for pleasure or to keep fit</t>
  </si>
  <si>
    <t>1-2 days just for pleasure or to keep fit</t>
  </si>
  <si>
    <t>3-5 days just for pleasure or to keep fit</t>
  </si>
  <si>
    <t>6-7 days just for pleasure or to keep fit</t>
  </si>
  <si>
    <t>one or more days just for pleasure or to keep fit</t>
  </si>
  <si>
    <t>by frequency of driving [note 1]</t>
  </si>
  <si>
    <t>The number of days in the previous seven days on which the person made a trip of more than a quarter of a mile by foot for the specified purpose.</t>
  </si>
  <si>
    <t>This question was asked in even years until 2016, but missed in 2018. Figures will be available in alternate years from 2019.</t>
  </si>
  <si>
    <r>
      <t xml:space="preserve">Table 11.11  </t>
    </r>
    <r>
      <rPr>
        <sz val="12"/>
        <rFont val="Arial"/>
        <family val="2"/>
      </rPr>
      <t>Frequency of Walking in the previous seven days (people aged 16+) 2019  [note 2] [note 3]</t>
    </r>
  </si>
  <si>
    <t>Category</t>
  </si>
  <si>
    <t>Sample size(=100%)2</t>
  </si>
  <si>
    <t>From April 2003, the questionnaire changed such that information on possession of driving licences and frequency of driving was no longer collected from      the head of the household, or his/her spouse/partner, about all adults in the household, but instead from one randomly chosen adult member of the household about him or herself.</t>
  </si>
  <si>
    <t>Frequency of driving</t>
  </si>
  <si>
    <t>1999</t>
  </si>
  <si>
    <t>2000</t>
  </si>
  <si>
    <t>2001</t>
  </si>
  <si>
    <t>2002</t>
  </si>
  <si>
    <t>2003</t>
  </si>
  <si>
    <t>2004</t>
  </si>
  <si>
    <t>2006</t>
  </si>
  <si>
    <t>2007</t>
  </si>
  <si>
    <t>2008</t>
  </si>
  <si>
    <t>2009</t>
  </si>
  <si>
    <t>2010</t>
  </si>
  <si>
    <t>2011</t>
  </si>
  <si>
    <t>2012</t>
  </si>
  <si>
    <t>2013</t>
  </si>
  <si>
    <t>2014</t>
  </si>
  <si>
    <t>2015</t>
  </si>
  <si>
    <t>2016</t>
  </si>
  <si>
    <t>2017</t>
  </si>
  <si>
    <t>2018</t>
  </si>
  <si>
    <t>2019</t>
  </si>
  <si>
    <t>2020</t>
  </si>
  <si>
    <r>
      <t xml:space="preserve">Table 11.12 </t>
    </r>
    <r>
      <rPr>
        <sz val="13"/>
        <rFont val="Arial"/>
        <family val="2"/>
      </rPr>
      <t xml:space="preserve"> Frequency of Driving</t>
    </r>
    <r>
      <rPr>
        <vertAlign val="superscript"/>
        <sz val="13"/>
        <rFont val="Arial"/>
        <family val="2"/>
      </rPr>
      <t xml:space="preserve"> </t>
    </r>
    <r>
      <rPr>
        <sz val="13"/>
        <rFont val="Arial"/>
        <family val="2"/>
      </rPr>
      <t>for people aged 17+  [note 1] [note 4]</t>
    </r>
  </si>
  <si>
    <t>[unavailable]</t>
  </si>
  <si>
    <t>Just for pleasure or to keep fit [note 6]</t>
  </si>
  <si>
    <t>Question now asked in survey every other year.  2018 is the most recent data available.</t>
  </si>
  <si>
    <t>This category includes jogging and walking a dog.</t>
  </si>
  <si>
    <t>Number of days</t>
  </si>
  <si>
    <t>2005</t>
  </si>
  <si>
    <r>
      <t>Table 11.13</t>
    </r>
    <r>
      <rPr>
        <sz val="13"/>
        <rFont val="Arial"/>
        <family val="2"/>
      </rPr>
      <t xml:space="preserve">   Frequency of Walking in the previous seven days</t>
    </r>
    <r>
      <rPr>
        <sz val="13"/>
        <rFont val="Arial"/>
        <family val="2"/>
      </rPr>
      <t xml:space="preserve"> (people aged 16+) [note 2] [note 5]</t>
    </r>
  </si>
  <si>
    <t>Type of vehicle</t>
  </si>
  <si>
    <t>1996</t>
  </si>
  <si>
    <t>1997</t>
  </si>
  <si>
    <t>1998</t>
  </si>
  <si>
    <t>Note: This table is no longer being updated. Henceforth, information about average times taken to travel to work will be given in Table 11.15 (b),  which is on the basis that is used to produce such figures for DfT's "Regional Transport Statistics".</t>
  </si>
  <si>
    <t>Sample size for this cell is too small for reliable estimates.</t>
  </si>
  <si>
    <t>[note 8]</t>
  </si>
  <si>
    <t>Sourc Oct-Dec, Office for National Statistics (ONS) Labour Force Survey.</t>
  </si>
  <si>
    <t>note 10</t>
  </si>
  <si>
    <t>note 11</t>
  </si>
  <si>
    <t>note 12</t>
  </si>
  <si>
    <t>note 13</t>
  </si>
  <si>
    <t>Some of the figures shown in table 11.15 (b) differ slightly from those in 11.15 (a) due to differing methodology used to extract. Results are weighted using population estimates to ensure they are representative of the population at large.</t>
  </si>
  <si>
    <r>
      <t xml:space="preserve">Table 11.15(b) </t>
    </r>
    <r>
      <rPr>
        <sz val="12"/>
        <rFont val="Arial"/>
        <family val="2"/>
      </rPr>
      <t xml:space="preserve">  Usual time taken to travel to usual place of work (in Autumn) [note 9] [note 10] [note 11]</t>
    </r>
  </si>
  <si>
    <t>2009 [note 10]</t>
  </si>
  <si>
    <t>2010 [note 10]</t>
  </si>
  <si>
    <t>2011 [note 10]</t>
  </si>
  <si>
    <t>2012 [note 10]</t>
  </si>
  <si>
    <t>2013 [note 10]</t>
  </si>
  <si>
    <t>2014 [note 10]</t>
  </si>
  <si>
    <t>2015 [note 10]</t>
  </si>
  <si>
    <t>2016 [note 10]</t>
  </si>
  <si>
    <t>2017 [note 10]</t>
  </si>
  <si>
    <t>2018 [note 10]</t>
  </si>
  <si>
    <t>2019 [note 10]</t>
  </si>
  <si>
    <t>2020 [note 10]</t>
  </si>
  <si>
    <t>Other [note 12]</t>
  </si>
  <si>
    <t>Data are for males and females in employment aged 16-99.</t>
  </si>
  <si>
    <t>Maximum recorded value of usual travel to work time = 180 minutes.</t>
  </si>
  <si>
    <t xml:space="preserve">The large fall between 2010 and 2011 is due to a small sample size with a small number of very extreme values that are very sensitive to change </t>
  </si>
  <si>
    <r>
      <t xml:space="preserve">Table 11.15(a) </t>
    </r>
    <r>
      <rPr>
        <sz val="12"/>
        <rFont val="Arial"/>
        <family val="2"/>
      </rPr>
      <t xml:space="preserve">  Usual time taken to travel to usual place of work (in Autumn) [Note 7]</t>
    </r>
  </si>
  <si>
    <t>Pedal cycle</t>
  </si>
  <si>
    <t>Total of these</t>
  </si>
  <si>
    <t>note 14</t>
  </si>
  <si>
    <t>note 15</t>
  </si>
  <si>
    <t>note 16</t>
  </si>
  <si>
    <r>
      <t xml:space="preserve">Table 11.16 </t>
    </r>
    <r>
      <rPr>
        <sz val="12"/>
        <rFont val="Arial"/>
        <family val="2"/>
      </rPr>
      <t xml:space="preserve">  Usual means of travel to work [Note 13] (in Spring)</t>
    </r>
  </si>
  <si>
    <t>Source: Census travel to work figures</t>
  </si>
  <si>
    <t>[Note 14]</t>
  </si>
  <si>
    <t>Other [Note 16] (e.g. taxi)</t>
  </si>
  <si>
    <t>Train (including underground)</t>
  </si>
  <si>
    <t>Less than half a per cent but greater than zero.</t>
  </si>
  <si>
    <t>Includes 'none' in 1971</t>
  </si>
  <si>
    <t>Includes 'none' in 1966; unspecified means of 'Public transport' in 1971, and 'not stated' in all years apart from 2001 (when there was no "not stated" category).</t>
  </si>
  <si>
    <t>Excluding those who worked at home in 1981, 1991 and 2001 (who were not identified separately in the 1966 and 1971 Census travel to work figures)</t>
  </si>
  <si>
    <t>Year</t>
  </si>
  <si>
    <t>Foot  [Note 15]</t>
  </si>
  <si>
    <t xml:space="preserve">Works from home </t>
  </si>
  <si>
    <t>note 17</t>
  </si>
  <si>
    <t>Those whose current situation was described as self-employed, employed full-time or employed part-time.</t>
  </si>
  <si>
    <t>Car or van passenger</t>
  </si>
  <si>
    <t>note 18</t>
  </si>
  <si>
    <t>note 19</t>
  </si>
  <si>
    <t>note 20</t>
  </si>
  <si>
    <t>note 21</t>
  </si>
  <si>
    <r>
      <t xml:space="preserve">Table 11.18 </t>
    </r>
    <r>
      <rPr>
        <sz val="13"/>
        <rFont val="Arial"/>
        <family val="2"/>
      </rPr>
      <t xml:space="preserve">  Employed [Note 17] adults (16+) not working from home - usual method of travel to work: 2020</t>
    </r>
  </si>
  <si>
    <r>
      <t>Rail [Note 18]</t>
    </r>
    <r>
      <rPr>
        <b/>
        <vertAlign val="superscript"/>
        <sz val="12"/>
        <rFont val="Arial"/>
        <family val="2"/>
      </rPr>
      <t xml:space="preserve"> </t>
    </r>
  </si>
  <si>
    <t>Other [Note 19]</t>
  </si>
  <si>
    <t>[Note 20]</t>
  </si>
  <si>
    <t>Value supressed as sample size contains fewer than 50 responses</t>
  </si>
  <si>
    <t>Service Bus</t>
  </si>
  <si>
    <t>All buses</t>
  </si>
  <si>
    <t>Car or Van</t>
  </si>
  <si>
    <t>note 22</t>
  </si>
  <si>
    <t>note 23</t>
  </si>
  <si>
    <t>note 24</t>
  </si>
  <si>
    <t>note 25</t>
  </si>
  <si>
    <t>[Note 21]</t>
  </si>
  <si>
    <r>
      <t>Table 11.19</t>
    </r>
    <r>
      <rPr>
        <sz val="13"/>
        <rFont val="Arial"/>
        <family val="2"/>
      </rPr>
      <t xml:space="preserve">   Usual main method of travel to school [Note 22]</t>
    </r>
    <r>
      <rPr>
        <vertAlign val="superscript"/>
        <sz val="13"/>
        <rFont val="Arial"/>
        <family val="2"/>
      </rPr>
      <t xml:space="preserve"> </t>
    </r>
    <r>
      <rPr>
        <sz val="13"/>
        <rFont val="Arial"/>
        <family val="2"/>
      </rPr>
      <t>: 2020</t>
    </r>
  </si>
  <si>
    <t>School Bus [Note 23]</t>
  </si>
  <si>
    <t>Rail [Note 24]</t>
  </si>
  <si>
    <t>Denotes cell value supressed as based on fewer than 5 responses</t>
  </si>
  <si>
    <t>For those in full time education at school. The Main method of transport is recorded if there is more than one method.</t>
  </si>
  <si>
    <t>Including those who were said to travel by school bus, private bus, and a few who went by works bus.</t>
  </si>
  <si>
    <t>Including the Glasgow Underground.</t>
  </si>
  <si>
    <t>Employment status</t>
  </si>
  <si>
    <r>
      <t>Table 11.21</t>
    </r>
    <r>
      <rPr>
        <sz val="13"/>
        <rFont val="Arial"/>
        <family val="2"/>
      </rPr>
      <t xml:space="preserve">   Employed [Note 17] adults (16+) - place of work</t>
    </r>
  </si>
  <si>
    <r>
      <t xml:space="preserve">Table 11.22 </t>
    </r>
    <r>
      <rPr>
        <sz val="13"/>
        <rFont val="Arial"/>
        <family val="2"/>
      </rPr>
      <t xml:space="preserve">  Employed [Note 25] adults (16+) not working from home - usual method of travel to work</t>
    </r>
  </si>
  <si>
    <t>The main method of transport is recorded if the journey involves more than one method.</t>
  </si>
  <si>
    <t>Method of travel</t>
  </si>
  <si>
    <r>
      <t>Table 11.23</t>
    </r>
    <r>
      <rPr>
        <sz val="13"/>
        <rFont val="Arial"/>
        <family val="2"/>
      </rPr>
      <t xml:space="preserve">   Usual main method of travel to school [Note 22]</t>
    </r>
  </si>
  <si>
    <t>note 26</t>
  </si>
  <si>
    <t>School [Note 26]</t>
  </si>
  <si>
    <t>Including those who were said to travel by private bus, and a few who went by works bus.</t>
  </si>
  <si>
    <r>
      <rPr>
        <b/>
        <sz val="13"/>
        <rFont val="Arial"/>
        <family val="2"/>
      </rPr>
      <t>Table 11.23a</t>
    </r>
    <r>
      <rPr>
        <sz val="13"/>
        <rFont val="Arial"/>
        <family val="2"/>
      </rPr>
      <t xml:space="preserve">  Usual main method of travel to school - Hands Up Scotland Survey [Note 27]</t>
    </r>
  </si>
  <si>
    <t>note 27</t>
  </si>
  <si>
    <t>All schools excluding nursery</t>
  </si>
  <si>
    <t>Visiting Friends or Relatives</t>
  </si>
  <si>
    <t>Miscellaneous and Other Purposes</t>
  </si>
  <si>
    <t>Package Holiday</t>
  </si>
  <si>
    <t>Other Holiday</t>
  </si>
  <si>
    <t>Total all visits</t>
  </si>
  <si>
    <t>note 28</t>
  </si>
  <si>
    <t>note 29</t>
  </si>
  <si>
    <t>note 30</t>
  </si>
  <si>
    <t>note 31</t>
  </si>
  <si>
    <t>Other UK Ports [Note 29]</t>
  </si>
  <si>
    <t>Prestwick [Note 31]</t>
  </si>
  <si>
    <t>Canada and USA</t>
  </si>
  <si>
    <t>Australia and New Zealand</t>
  </si>
  <si>
    <t>Rest of the world</t>
  </si>
  <si>
    <t xml:space="preserve">Total </t>
  </si>
  <si>
    <t>Table 11.25  Scottish residents' visits abroad by means of leaving the UK [Note 28] and area visited, 2019</t>
  </si>
  <si>
    <t>Other UK Ports[Note 29]</t>
  </si>
  <si>
    <t>Prestwick [Note 30]</t>
  </si>
  <si>
    <t>These estimates are based on information from samples of passengers using the principal routes- see sections 3.14 and 4.4 of the text.</t>
  </si>
  <si>
    <t>“Other UK ports” includes information collected from Rosyth in 2008 Q2 &amp; Q3. There are minor differences between Tables 11.26, 11.27 and 11.28, due to totals being calculated by adding separately-rounded numbers.</t>
  </si>
  <si>
    <t>Prestwick airport was removed from the sample in quarter 2 of 2016.</t>
  </si>
  <si>
    <t>Sea Total</t>
  </si>
  <si>
    <t>Air Total</t>
  </si>
  <si>
    <t xml:space="preserve">Freeze panes are active on this sheet. To turn off freeze panes select the 'View' ribbon then 'Freeze Panes' then 'Unfreeze Panes' or use [Alt W, F] </t>
  </si>
  <si>
    <t>Means of leaving the UK and purpose of visit</t>
  </si>
  <si>
    <t>1995</t>
  </si>
  <si>
    <t>note 32</t>
  </si>
  <si>
    <t>note 33</t>
  </si>
  <si>
    <t>note 34</t>
  </si>
  <si>
    <t>note 35</t>
  </si>
  <si>
    <t>note 36</t>
  </si>
  <si>
    <t>note 37</t>
  </si>
  <si>
    <t xml:space="preserve">People: by car, bus or train      </t>
  </si>
  <si>
    <t>These estimates are based on information from samples of passengers using the principal routes: the International Passenger Survey does not provide any information about passengers using other routes (e.g.Rosyth) - see sections 11.2 (page 283) and 11.7 (page 288) of the notes and definitions. Prestwick airport was added to the International Passenger Survey sample in 2005, so there are no figures for it prior to then. Removed from the sample quarter 2 of 2016 The results for 2003 and earlier years differ from those published previously because ONS has revised the series retrospectively - for example, the EU/Other Europe breakdown now reflects the position following the enlargement of the EU in 2004.</t>
  </si>
  <si>
    <t>IPS changed the methodology for processing the imbalance within the survey data collection. Figures from 2009 have been revised and are not comparable with previous years.</t>
  </si>
  <si>
    <r>
      <t xml:space="preserve">Table 11.27a  </t>
    </r>
    <r>
      <rPr>
        <sz val="12"/>
        <rFont val="Arial"/>
        <family val="2"/>
      </rPr>
      <t>Transport Model for Scotland: inter-zonal [Note 33] trips made on an average weekday - within Scotland: circa 2018 [Note 37]</t>
    </r>
  </si>
  <si>
    <t>Clydeplan [Note 34]</t>
  </si>
  <si>
    <t>SESplan[Note 35]</t>
  </si>
  <si>
    <t>TAYplan [Note 36]</t>
  </si>
  <si>
    <t>SESplan [Note 35]</t>
  </si>
  <si>
    <r>
      <t xml:space="preserve">Table 11.27b  </t>
    </r>
    <r>
      <rPr>
        <sz val="12"/>
        <rFont val="Arial"/>
        <family val="2"/>
      </rPr>
      <t>Transport Model for Scotland: inter-zonal [Note 33] trips made on an average weekday - within Scotland: circa 2018 [Note 37]</t>
    </r>
  </si>
  <si>
    <r>
      <t xml:space="preserve">Table 11.27c  </t>
    </r>
    <r>
      <rPr>
        <sz val="12"/>
        <rFont val="Arial"/>
        <family val="2"/>
      </rPr>
      <t>Transport Model for Scotland: inter-zonal [Note 33] trips made on an average weekday - within Scotland: circa 2018 [Note 37]</t>
    </r>
  </si>
  <si>
    <r>
      <t xml:space="preserve">Table 11.27d  </t>
    </r>
    <r>
      <rPr>
        <sz val="12"/>
        <rFont val="Arial"/>
        <family val="2"/>
      </rPr>
      <t>Transport Model for Scotland: inter-zonal [Note 33] trips made on an average weekday - within Scotland: circa 2018 [Note 37]</t>
    </r>
  </si>
  <si>
    <r>
      <t>(b) of which</t>
    </r>
    <r>
      <rPr>
        <b/>
        <sz val="12"/>
        <rFont val="Arial"/>
        <family val="2"/>
      </rPr>
      <t xml:space="preserve">:     journeys which were made </t>
    </r>
    <r>
      <rPr>
        <b/>
        <i/>
        <sz val="12"/>
        <rFont val="Arial"/>
        <family val="2"/>
      </rPr>
      <t>free of charge</t>
    </r>
    <r>
      <rPr>
        <b/>
        <sz val="12"/>
        <rFont val="Arial"/>
        <family val="2"/>
      </rPr>
      <t xml:space="preserve"> to the traveller</t>
    </r>
    <r>
      <rPr>
        <b/>
        <vertAlign val="superscript"/>
        <sz val="12"/>
        <rFont val="Arial"/>
        <family val="2"/>
      </rPr>
      <t>1</t>
    </r>
  </si>
  <si>
    <t>Type of concessionary journey</t>
  </si>
  <si>
    <t>note 38</t>
  </si>
  <si>
    <t>note 39</t>
  </si>
  <si>
    <t>note 40</t>
  </si>
  <si>
    <t>note 41</t>
  </si>
  <si>
    <t>note 42</t>
  </si>
  <si>
    <t>note 43</t>
  </si>
  <si>
    <t>note 44</t>
  </si>
  <si>
    <r>
      <t>(a) all</t>
    </r>
    <r>
      <rPr>
        <b/>
        <sz val="12"/>
        <rFont val="Arial"/>
        <family val="2"/>
      </rPr>
      <t xml:space="preserve"> journeys made under concessionary fare schemes [Note 38]</t>
    </r>
  </si>
  <si>
    <t>Buses [Note 39]</t>
  </si>
  <si>
    <t>All concessionary fare schemes [Note 40]</t>
  </si>
  <si>
    <t>Ferries [Note 43]</t>
  </si>
  <si>
    <t>Buses [Note 39] [Note 41] [Note 42]</t>
  </si>
  <si>
    <t>Buses [Note 39] [Note 41] [Note 42] (i.e. the National schemes)</t>
  </si>
  <si>
    <r>
      <t>Buses [Note 39] [Note 41] [Note 42]</t>
    </r>
    <r>
      <rPr>
        <vertAlign val="superscript"/>
        <sz val="12"/>
        <rFont val="Arial"/>
        <family val="2"/>
      </rPr>
      <t xml:space="preserve">  </t>
    </r>
    <r>
      <rPr>
        <sz val="12"/>
        <rFont val="Arial"/>
        <family val="2"/>
      </rPr>
      <t>(i.e. the National schemes)</t>
    </r>
  </si>
  <si>
    <t>All travel movements between the 803 zones used to represent the UK. - see section 4.5 of the commentary.  The number of shorter distance trips which travel within a model zone area is not known.</t>
  </si>
  <si>
    <t xml:space="preserve">East Dunbartonshire, East Renfrewshire, Glasgow City, Inverclyde, North Lanarkshire, Renfrewshire, South Lanarkshire and West Dunbartonshire </t>
  </si>
  <si>
    <t>City of Edinburgh, East Lothian, Midlothian, Fife (South), Scottish Borders and West Lothian</t>
  </si>
  <si>
    <t>Dundee City, Angus, Perth &amp; Kinross and Fife (North)</t>
  </si>
  <si>
    <t>This traffic and travel data was extracted from the Transport Model for Scotland 2018 (TMfS18) (Base Year Version DL, Model Version TMfS18 V1.0). The data reflects daily travel movements within a 2018 base year and represents the most recent data available from the LATIS service TMfS18 covers the whole of the Scottish Strategic Transport network.  England is represented with much less detail. The data reflects 'inter-zonal trips', which includes all travel movements between the 803 zones used to represent the UK. The data does not include more local or short distance movements travelling wholly within model zones.</t>
  </si>
  <si>
    <t>[Unavailable]</t>
  </si>
  <si>
    <t>1995-962</t>
  </si>
  <si>
    <t>note 45</t>
  </si>
  <si>
    <t>note 46</t>
  </si>
  <si>
    <t>note 47</t>
  </si>
  <si>
    <t>note 48</t>
  </si>
  <si>
    <t>note 49</t>
  </si>
  <si>
    <t>note 50</t>
  </si>
  <si>
    <t>note 51</t>
  </si>
  <si>
    <t>note 52</t>
  </si>
  <si>
    <t>note 53</t>
  </si>
  <si>
    <t xml:space="preserve">Traveline Scotland went live for telephone calls on 3 January 2001.  Its internet service became operational on 27 October 2002, and was formally launched on 16 December 2002, but statistics of its use are only available from the start of 2003.  </t>
  </si>
  <si>
    <t>The figures relate to the weeks which ended on Fridays which were in the specified calendar year - for example, the figures for "2003" cover the 52 weeks from the one ending on Friday 3 January 2003 to the week ending on Friday 26 December 2003, inclusive.</t>
  </si>
  <si>
    <t>Daily averages are calculated by dividing the total for all the weeks ending in the year by the number of days in those weeks (e.g. 52 x 7 = 364). Therefore, they may differ slightly from the result that would be obtained if one divided by the actual number of days in the year (365 or 366).</t>
  </si>
  <si>
    <t>HIts are the record of unique visits to the web site. The web site supplier changed on 1 January 2006 and the new supplier defined hits in a more robust way than the previous supplier so the figures for 2006 onwards are not on a  like for like basis with previous years.</t>
  </si>
  <si>
    <t>Total number of hits now includes visits to bus departure boards on the Traveline Scotland app Consists of 6,211.7 unique web visits and 1219.2 app departure board visits (thousands)</t>
  </si>
  <si>
    <r>
      <t xml:space="preserve">Table 11.30   </t>
    </r>
    <r>
      <rPr>
        <sz val="13"/>
        <rFont val="Arial"/>
        <family val="2"/>
      </rPr>
      <t>Traveline Scotland: telephone calls and web site hits [Note 45]</t>
    </r>
  </si>
  <si>
    <t>Weeks included in year [Note 46]</t>
  </si>
  <si>
    <t>Ring tone, no reply [Note 47]</t>
  </si>
  <si>
    <t>Engaged tone [Note 47]</t>
  </si>
  <si>
    <t>Other [Note 47]</t>
  </si>
  <si>
    <t>Daily average answered [Note 48]</t>
  </si>
  <si>
    <t>Total number of hits [Note 49]  [Note 50]  [Note 52]</t>
  </si>
  <si>
    <t>Total unanswered [Note 51]</t>
  </si>
  <si>
    <t>note 54</t>
  </si>
  <si>
    <t>note 55</t>
  </si>
  <si>
    <r>
      <t xml:space="preserve">Table 11.31 </t>
    </r>
    <r>
      <rPr>
        <sz val="14"/>
        <rFont val="Arial"/>
        <family val="2"/>
      </rPr>
      <t xml:space="preserve">  Employed adults (16-74) distance to place of work: 2011</t>
    </r>
    <r>
      <rPr>
        <vertAlign val="superscript"/>
        <sz val="14"/>
        <rFont val="Arial"/>
        <family val="2"/>
      </rPr>
      <t xml:space="preserve"> </t>
    </r>
    <r>
      <rPr>
        <sz val="14"/>
        <rFont val="Arial"/>
        <family val="2"/>
      </rPr>
      <t>[Note 53] [Note 55]</t>
    </r>
  </si>
  <si>
    <t>Other [Note 54]</t>
  </si>
  <si>
    <t>The distance travelled is a calculation of the straight line between the postcode of place of residence and postcode of workplace.</t>
  </si>
  <si>
    <t>Includes no fixed place of work, working on an offshore installation and working outside the UK.</t>
  </si>
  <si>
    <t>Percentages for distance to place of work do not include those working mainly from home</t>
  </si>
  <si>
    <t>Daily average hits [Note 48]</t>
  </si>
  <si>
    <t>All Adults</t>
  </si>
  <si>
    <r>
      <t xml:space="preserve">Table 11.32 </t>
    </r>
    <r>
      <rPr>
        <sz val="14"/>
        <rFont val="Arial"/>
        <family val="2"/>
      </rPr>
      <t xml:space="preserve">  Employed adults (16-74) mode of transport to place of work: 2011 [Note 53][Note 54] [Note 55]</t>
    </r>
  </si>
  <si>
    <t>note 56</t>
  </si>
  <si>
    <t>Excludes people who live in communal establishments - values for number of cars in a household were imputed where this was missing</t>
  </si>
  <si>
    <r>
      <t xml:space="preserve">Table 11.33 </t>
    </r>
    <r>
      <rPr>
        <sz val="14"/>
        <rFont val="Arial"/>
        <family val="2"/>
      </rPr>
      <t xml:space="preserve">  Employed adults (16-74) distance to place of work by car/van availability: 2011</t>
    </r>
    <r>
      <rPr>
        <vertAlign val="superscript"/>
        <sz val="14"/>
        <rFont val="Arial"/>
        <family val="2"/>
      </rPr>
      <t xml:space="preserve"> </t>
    </r>
    <r>
      <rPr>
        <sz val="14"/>
        <rFont val="Arial"/>
        <family val="2"/>
      </rPr>
      <t>[Note 53][Note 54] [Note 55] [Note 56]</t>
    </r>
  </si>
  <si>
    <r>
      <t xml:space="preserve">Table 11.34 </t>
    </r>
    <r>
      <rPr>
        <sz val="14"/>
        <rFont val="Arial"/>
        <family val="2"/>
      </rPr>
      <t xml:space="preserve"> All people aged 4 and over studying, distance to place of study by age: 2011</t>
    </r>
    <r>
      <rPr>
        <vertAlign val="superscript"/>
        <sz val="14"/>
        <rFont val="Arial"/>
        <family val="2"/>
      </rPr>
      <t xml:space="preserve"> </t>
    </r>
    <r>
      <rPr>
        <sz val="14"/>
        <rFont val="Arial"/>
        <family val="2"/>
      </rPr>
      <t>[Note 53] [Note 55]</t>
    </r>
  </si>
  <si>
    <r>
      <t xml:space="preserve">Table 11.35 </t>
    </r>
    <r>
      <rPr>
        <sz val="14"/>
        <rFont val="Arial"/>
        <family val="2"/>
      </rPr>
      <t xml:space="preserve"> All people aged 4 and over studying, mode of transport to place of study by distance: 2011  [Note 53] [Note 55]</t>
    </r>
  </si>
  <si>
    <t>[Not applicable]</t>
  </si>
  <si>
    <t>By distance</t>
  </si>
  <si>
    <t>This table was not updated for 2020 as the survey had been suspended. Data for 2021 will be published in 2023.</t>
  </si>
  <si>
    <t>Table 11.26 Scottish residents' visits abroad, by means of leaving the UK [Note 31] [Note 32] purpose of visit, and area visited</t>
  </si>
  <si>
    <t>The Reimbursement Rate for the National Concessionary Travel bus scheme changed from 73.6% applicable 2006/07 to 2009/10, to 67% applicable 2010/11 to 2012/13, to 61% in 2013/14, to 58.1% in 2014/15, to 57.1% in 2015/16, to 56.9% in 2016/17 and 2017/18, to 56.8% in 2018/19, to 56.5% in 2019/20, to 55.9% in 2020/21.</t>
  </si>
  <si>
    <t>by whether disabled:</t>
  </si>
  <si>
    <t xml:space="preserve">Disabled </t>
  </si>
  <si>
    <t>Not disabled</t>
  </si>
  <si>
    <t>note 57</t>
  </si>
  <si>
    <t xml:space="preserve"> Percentages based on a denominator of 50 respondents or fewer are not shown. </t>
  </si>
  <si>
    <t>[Note 57]</t>
  </si>
  <si>
    <t>by disability status:</t>
  </si>
  <si>
    <t>Disabled</t>
  </si>
  <si>
    <t>Due to changes in the survey in response to covid-19, 2020 data is not directly comparable with previous years, so there is a break in the time series between 2019 and 2020</t>
  </si>
  <si>
    <t>note 58</t>
  </si>
  <si>
    <t>2020 [Note 58]</t>
  </si>
  <si>
    <t>up to £20,000 p.a.</t>
  </si>
  <si>
    <t>over £20,000 - £30,000</t>
  </si>
  <si>
    <t>Including the Glasgow Underground .</t>
  </si>
  <si>
    <t>e.g. Edinburgh trams, motorcycle, lorry, taxi, ferry, etc.</t>
  </si>
  <si>
    <t>12 to 18</t>
  </si>
  <si>
    <t>up to £25,000</t>
  </si>
  <si>
    <t>£25,000 - £40,000</t>
  </si>
  <si>
    <t>over £40,000 p.a.</t>
  </si>
  <si>
    <t>Employment type</t>
  </si>
  <si>
    <r>
      <t xml:space="preserve">Table 11.17   </t>
    </r>
    <r>
      <rPr>
        <sz val="12"/>
        <rFont val="Arial"/>
        <family val="2"/>
      </rPr>
      <t>Employed [Note 17] adults (16+) - place of work: 2020 [Note 58]</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</si>
</sst>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 numFmtId="206" formatCode="#,###"/>
    <numFmt numFmtId="207" formatCode="[&gt;0.5]#,##0;[&lt;-0.5]&quot;-&quot;#,##0;&quot;-&quot;"/>
    <numFmt numFmtId="208" formatCode="[=0]0;[&gt;0.5]#,##0;&quot;-&quot;"/>
    <numFmt numFmtId="209" formatCode="mmm\-yyyy"/>
  </numFmts>
  <fonts count="106">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b/>
      <vertAlign val="superscript"/>
      <sz val="12"/>
      <name val="Arial"/>
      <family val="2"/>
    </font>
    <font>
      <sz val="10"/>
      <color indexed="8"/>
      <name val="Arial"/>
      <family val="2"/>
    </font>
    <font>
      <sz val="10"/>
      <name val="Times New Roman"/>
      <family val="1"/>
    </font>
    <font>
      <sz val="12"/>
      <color indexed="39"/>
      <name val="Arial"/>
      <family val="2"/>
    </font>
    <font>
      <u val="single"/>
      <sz val="7.5"/>
      <color indexed="12"/>
      <name val="Arial"/>
      <family val="2"/>
    </font>
    <font>
      <u val="single"/>
      <sz val="7.5"/>
      <color indexed="36"/>
      <name val="Arial"/>
      <family val="2"/>
    </font>
    <font>
      <sz val="8"/>
      <name val="Arial"/>
      <family val="2"/>
    </font>
    <font>
      <sz val="12"/>
      <name val="Times New Roman"/>
      <family val="1"/>
    </font>
    <font>
      <sz val="12"/>
      <name val="Arial Unicode MS"/>
      <family val="2"/>
    </font>
    <font>
      <b/>
      <sz val="12"/>
      <color indexed="12"/>
      <name val="Arial"/>
      <family val="2"/>
    </font>
    <font>
      <sz val="10"/>
      <name val="Arial Unicode MS"/>
      <family val="2"/>
    </font>
    <font>
      <i/>
      <sz val="10"/>
      <color indexed="8"/>
      <name val="Arial"/>
      <family val="2"/>
    </font>
    <font>
      <b/>
      <i/>
      <sz val="12"/>
      <name val="Arial"/>
      <family val="2"/>
    </font>
    <font>
      <b/>
      <sz val="12"/>
      <color indexed="8"/>
      <name val="Arial"/>
      <family val="2"/>
    </font>
    <font>
      <i/>
      <sz val="12"/>
      <color indexed="8"/>
      <name val="Arial"/>
      <family val="2"/>
    </font>
    <font>
      <b/>
      <i/>
      <sz val="12"/>
      <color indexed="8"/>
      <name val="Arial"/>
      <family val="2"/>
    </font>
    <font>
      <b/>
      <sz val="13"/>
      <name val="Arial"/>
      <family val="2"/>
    </font>
    <font>
      <sz val="13"/>
      <name val="Arial"/>
      <family val="2"/>
    </font>
    <font>
      <vertAlign val="superscript"/>
      <sz val="13"/>
      <name val="Arial"/>
      <family val="2"/>
    </font>
    <font>
      <b/>
      <vertAlign val="superscript"/>
      <sz val="12"/>
      <color indexed="8"/>
      <name val="Arial"/>
      <family val="2"/>
    </font>
    <font>
      <b/>
      <sz val="12"/>
      <color indexed="56"/>
      <name val="Arial"/>
      <family val="2"/>
    </font>
    <font>
      <b/>
      <sz val="16"/>
      <name val="Arial"/>
      <family val="2"/>
    </font>
    <font>
      <b/>
      <vertAlign val="superscript"/>
      <sz val="14"/>
      <name val="Arial"/>
      <family val="2"/>
    </font>
    <font>
      <i/>
      <sz val="14"/>
      <name val="Arial"/>
      <family val="2"/>
    </font>
    <font>
      <vertAlign val="superscript"/>
      <sz val="14"/>
      <name val="Arial"/>
      <family val="2"/>
    </font>
    <font>
      <sz val="11"/>
      <name val="Arial"/>
      <family val="2"/>
    </font>
    <font>
      <sz val="9"/>
      <name val="Arial"/>
      <family val="2"/>
    </font>
    <font>
      <u val="single"/>
      <sz val="14"/>
      <color indexed="12"/>
      <name val="Arial"/>
      <family val="2"/>
    </font>
    <font>
      <b/>
      <i/>
      <sz val="14"/>
      <name val="Arial"/>
      <family val="2"/>
    </font>
    <font>
      <sz val="14"/>
      <name val="Arial Unicode MS"/>
      <family val="2"/>
    </font>
    <font>
      <b/>
      <i/>
      <vertAlign val="superscript"/>
      <sz val="14"/>
      <name val="Arial"/>
      <family val="2"/>
    </font>
    <font>
      <u val="single"/>
      <sz val="12"/>
      <color indexed="12"/>
      <name val="Arial"/>
      <family val="2"/>
    </font>
    <font>
      <sz val="12"/>
      <name val="Arial MT"/>
      <family val="0"/>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sz val="11"/>
      <color indexed="8"/>
      <name val="Calibri"/>
      <family val="2"/>
    </font>
    <font>
      <b/>
      <sz val="10"/>
      <color indexed="63"/>
      <name val="Arial"/>
      <family val="2"/>
    </font>
    <font>
      <b/>
      <sz val="18"/>
      <color indexed="62"/>
      <name val="Cambria"/>
      <family val="2"/>
    </font>
    <font>
      <b/>
      <sz val="10"/>
      <color indexed="8"/>
      <name val="Arial"/>
      <family val="2"/>
    </font>
    <font>
      <sz val="10"/>
      <color indexed="12"/>
      <name val="Arial"/>
      <family val="2"/>
    </font>
    <font>
      <sz val="12"/>
      <name val="Calibri"/>
      <family val="2"/>
    </font>
    <font>
      <sz val="14"/>
      <color indexed="8"/>
      <name val="Arial"/>
      <family val="2"/>
    </font>
    <font>
      <b/>
      <sz val="15"/>
      <color indexed="8"/>
      <name val="Arial"/>
      <family val="2"/>
    </font>
    <font>
      <b/>
      <sz val="13"/>
      <color indexed="8"/>
      <name val="Arial"/>
      <family val="2"/>
    </font>
    <font>
      <b/>
      <sz val="14"/>
      <color indexed="8"/>
      <name val="Arial"/>
      <family val="2"/>
    </font>
    <font>
      <i/>
      <sz val="14"/>
      <color indexed="8"/>
      <name val="Arial"/>
      <family val="2"/>
    </font>
    <font>
      <sz val="14.5"/>
      <color indexed="8"/>
      <name val="Arial"/>
      <family val="2"/>
    </font>
    <font>
      <sz val="7.45"/>
      <color indexed="8"/>
      <name val="Arial"/>
      <family val="2"/>
    </font>
    <font>
      <sz val="8"/>
      <color indexed="8"/>
      <name val="Arial"/>
      <family val="2"/>
    </font>
    <font>
      <b/>
      <sz val="9"/>
      <color indexed="8"/>
      <name val="Arial"/>
      <family val="2"/>
    </font>
    <font>
      <b/>
      <sz val="7.8"/>
      <color indexed="8"/>
      <name val="Arial"/>
      <family val="2"/>
    </font>
    <font>
      <b/>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sz val="14"/>
      <color theme="1"/>
      <name val="Arial"/>
      <family val="2"/>
    </font>
    <font>
      <sz val="12"/>
      <color rgb="FF0000FF"/>
      <name val="Arial"/>
      <family val="2"/>
    </font>
    <font>
      <b/>
      <sz val="15"/>
      <color rgb="FF000000"/>
      <name val="Arial"/>
      <family val="2"/>
    </font>
    <font>
      <sz val="12"/>
      <color rgb="FF000000"/>
      <name val="Arial"/>
      <family val="2"/>
    </font>
    <font>
      <b/>
      <sz val="12"/>
      <color rgb="FF000000"/>
      <name val="Arial"/>
      <family val="2"/>
    </font>
    <font>
      <i/>
      <sz val="12"/>
      <color theme="1"/>
      <name val="Arial"/>
      <family val="2"/>
    </font>
    <font>
      <b/>
      <sz val="13"/>
      <color theme="1"/>
      <name val="Arial"/>
      <family val="2"/>
    </font>
    <font>
      <b/>
      <sz val="14"/>
      <color theme="1"/>
      <name val="Arial"/>
      <family val="2"/>
    </font>
    <font>
      <i/>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hair"/>
    </border>
    <border>
      <left>
        <color indexed="63"/>
      </left>
      <right>
        <color indexed="63"/>
      </right>
      <top style="hair"/>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3" fillId="0" borderId="0" applyNumberFormat="0" applyFill="0" applyBorder="0" applyAlignment="0" applyProtection="0"/>
    <xf numFmtId="0" fontId="21"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20"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0" fillId="0" borderId="0">
      <alignment/>
      <protection/>
    </xf>
    <xf numFmtId="0" fontId="78" fillId="0" borderId="0">
      <alignment/>
      <protection/>
    </xf>
    <xf numFmtId="0" fontId="0" fillId="0" borderId="0">
      <alignment/>
      <protection/>
    </xf>
    <xf numFmtId="0" fontId="91" fillId="0" borderId="0">
      <alignment/>
      <protection/>
    </xf>
    <xf numFmtId="0" fontId="14" fillId="0" borderId="0">
      <alignment/>
      <protection/>
    </xf>
    <xf numFmtId="168" fontId="48"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1" fontId="18" fillId="0" borderId="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54">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4" fillId="0" borderId="11"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7" fillId="0" borderId="10" xfId="0" applyFont="1" applyBorder="1" applyAlignment="1">
      <alignment horizontal="right"/>
    </xf>
    <xf numFmtId="0" fontId="6" fillId="0" borderId="0" xfId="0" applyFont="1" applyAlignment="1" quotePrefix="1">
      <alignment horizontal="left"/>
    </xf>
    <xf numFmtId="0" fontId="8" fillId="0" borderId="0" xfId="0" applyFont="1" applyAlignment="1">
      <alignment/>
    </xf>
    <xf numFmtId="164" fontId="6" fillId="0" borderId="0" xfId="42" applyNumberFormat="1" applyFont="1" applyBorder="1" applyAlignment="1">
      <alignment/>
    </xf>
    <xf numFmtId="164" fontId="9" fillId="0" borderId="0" xfId="42" applyNumberFormat="1" applyFont="1" applyBorder="1" applyAlignment="1">
      <alignment/>
    </xf>
    <xf numFmtId="0" fontId="9" fillId="0" borderId="0" xfId="0" applyFont="1" applyBorder="1" applyAlignment="1">
      <alignment/>
    </xf>
    <xf numFmtId="181" fontId="10" fillId="0" borderId="0" xfId="0" applyNumberFormat="1" applyFont="1" applyBorder="1" applyAlignment="1">
      <alignment/>
    </xf>
    <xf numFmtId="164" fontId="8" fillId="0" borderId="0" xfId="42" applyNumberFormat="1" applyFont="1" applyBorder="1" applyAlignment="1">
      <alignment/>
    </xf>
    <xf numFmtId="164" fontId="6" fillId="0" borderId="0" xfId="42" applyNumberFormat="1" applyFont="1" applyAlignment="1">
      <alignment/>
    </xf>
    <xf numFmtId="164" fontId="6" fillId="0" borderId="0" xfId="0" applyNumberFormat="1" applyFont="1" applyAlignment="1">
      <alignment/>
    </xf>
    <xf numFmtId="164" fontId="9" fillId="0" borderId="0" xfId="42" applyNumberFormat="1" applyFont="1" applyAlignment="1">
      <alignment/>
    </xf>
    <xf numFmtId="0" fontId="9" fillId="0" borderId="0" xfId="0" applyFont="1" applyAlignment="1">
      <alignment/>
    </xf>
    <xf numFmtId="164" fontId="11" fillId="0" borderId="0" xfId="42" applyNumberFormat="1" applyFont="1" applyAlignment="1">
      <alignment/>
    </xf>
    <xf numFmtId="0" fontId="11" fillId="0" borderId="0" xfId="0" applyFont="1" applyAlignment="1">
      <alignment/>
    </xf>
    <xf numFmtId="165" fontId="6" fillId="0" borderId="0" xfId="42" applyNumberFormat="1" applyFont="1" applyAlignment="1">
      <alignment/>
    </xf>
    <xf numFmtId="165" fontId="9" fillId="0" borderId="0" xfId="42" applyNumberFormat="1" applyFont="1" applyAlignment="1">
      <alignment/>
    </xf>
    <xf numFmtId="0" fontId="8" fillId="0" borderId="0" xfId="0" applyFont="1" applyBorder="1" applyAlignment="1">
      <alignment/>
    </xf>
    <xf numFmtId="0" fontId="8" fillId="0" borderId="0" xfId="0" applyFont="1" applyAlignment="1">
      <alignment horizontal="right"/>
    </xf>
    <xf numFmtId="181" fontId="10" fillId="0" borderId="10" xfId="0" applyNumberFormat="1" applyFont="1" applyBorder="1" applyAlignment="1">
      <alignment/>
    </xf>
    <xf numFmtId="0" fontId="8" fillId="0" borderId="0" xfId="0" applyFont="1" applyBorder="1" applyAlignment="1">
      <alignment horizontal="right"/>
    </xf>
    <xf numFmtId="164" fontId="8" fillId="0" borderId="0" xfId="42" applyNumberFormat="1" applyFont="1" applyAlignment="1">
      <alignment/>
    </xf>
    <xf numFmtId="0" fontId="6" fillId="0" borderId="0" xfId="0" applyFont="1" applyAlignment="1">
      <alignment horizontal="right"/>
    </xf>
    <xf numFmtId="1" fontId="6" fillId="0" borderId="0" xfId="0" applyNumberFormat="1" applyFont="1" applyAlignment="1">
      <alignment/>
    </xf>
    <xf numFmtId="0" fontId="7" fillId="0" borderId="0" xfId="0" applyFont="1" applyAlignment="1">
      <alignment/>
    </xf>
    <xf numFmtId="16" fontId="6" fillId="0" borderId="0" xfId="0" applyNumberFormat="1" applyFont="1" applyAlignment="1" quotePrefix="1">
      <alignment horizontal="left"/>
    </xf>
    <xf numFmtId="0" fontId="12" fillId="0" borderId="0" xfId="0" applyFont="1" applyAlignment="1">
      <alignment/>
    </xf>
    <xf numFmtId="0" fontId="12" fillId="0" borderId="0" xfId="0" applyFont="1" applyBorder="1" applyAlignment="1">
      <alignment/>
    </xf>
    <xf numFmtId="0" fontId="12" fillId="0" borderId="10" xfId="0" applyFont="1" applyBorder="1" applyAlignment="1">
      <alignment/>
    </xf>
    <xf numFmtId="1" fontId="14" fillId="0" borderId="0" xfId="69" applyNumberFormat="1">
      <alignment/>
      <protection/>
    </xf>
    <xf numFmtId="1" fontId="14" fillId="0" borderId="0" xfId="69" applyNumberFormat="1" applyAlignment="1">
      <alignment horizontal="center" vertical="top" wrapText="1"/>
      <protection/>
    </xf>
    <xf numFmtId="1" fontId="0" fillId="0" borderId="0" xfId="0" applyNumberFormat="1" applyAlignment="1">
      <alignment/>
    </xf>
    <xf numFmtId="167" fontId="6" fillId="0" borderId="0" xfId="0" applyNumberFormat="1" applyFont="1" applyBorder="1" applyAlignment="1">
      <alignment/>
    </xf>
    <xf numFmtId="0" fontId="8"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6" fillId="0" borderId="0" xfId="42" applyNumberFormat="1" applyFont="1" applyFill="1" applyBorder="1" applyAlignment="1">
      <alignment/>
    </xf>
    <xf numFmtId="0" fontId="17" fillId="0" borderId="0" xfId="0" applyFont="1" applyFill="1" applyBorder="1" applyAlignment="1">
      <alignment/>
    </xf>
    <xf numFmtId="164" fontId="0" fillId="0" borderId="0" xfId="42" applyNumberFormat="1" applyFont="1" applyFill="1" applyBorder="1" applyAlignment="1">
      <alignment/>
    </xf>
    <xf numFmtId="0" fontId="7" fillId="0" borderId="0" xfId="0" applyFont="1" applyAlignment="1">
      <alignment horizontal="center"/>
    </xf>
    <xf numFmtId="167" fontId="6" fillId="0" borderId="0" xfId="0" applyNumberFormat="1" applyFont="1" applyAlignment="1">
      <alignment/>
    </xf>
    <xf numFmtId="0" fontId="7" fillId="0" borderId="0" xfId="0" applyFont="1" applyBorder="1" applyAlignment="1">
      <alignment/>
    </xf>
    <xf numFmtId="1" fontId="6" fillId="0" borderId="0" xfId="0" applyNumberFormat="1" applyFont="1" applyBorder="1" applyAlignment="1">
      <alignment/>
    </xf>
    <xf numFmtId="0" fontId="6" fillId="0" borderId="0" xfId="0" applyFont="1" applyFill="1" applyAlignment="1">
      <alignment/>
    </xf>
    <xf numFmtId="0" fontId="6" fillId="0" borderId="0" xfId="0" applyFont="1" applyFill="1" applyBorder="1" applyAlignment="1">
      <alignment/>
    </xf>
    <xf numFmtId="165" fontId="18" fillId="0" borderId="0" xfId="42" applyNumberFormat="1" applyFont="1" applyAlignment="1">
      <alignment/>
    </xf>
    <xf numFmtId="164" fontId="9" fillId="33" borderId="0" xfId="42" applyNumberFormat="1" applyFont="1" applyFill="1" applyAlignment="1">
      <alignment/>
    </xf>
    <xf numFmtId="165" fontId="9" fillId="33" borderId="0" xfId="42" applyNumberFormat="1" applyFont="1" applyFill="1" applyAlignment="1">
      <alignment/>
    </xf>
    <xf numFmtId="164" fontId="8" fillId="0" borderId="0" xfId="42" applyNumberFormat="1" applyFont="1" applyAlignment="1">
      <alignment horizontal="right"/>
    </xf>
    <xf numFmtId="0" fontId="13" fillId="0" borderId="0" xfId="0" applyFont="1" applyAlignment="1">
      <alignment horizontal="left"/>
    </xf>
    <xf numFmtId="164" fontId="8" fillId="0" borderId="0" xfId="42" applyNumberFormat="1" applyFont="1" applyFill="1" applyAlignment="1">
      <alignment/>
    </xf>
    <xf numFmtId="164" fontId="9" fillId="34" borderId="0" xfId="42" applyNumberFormat="1" applyFont="1" applyFill="1" applyBorder="1" applyAlignment="1">
      <alignment/>
    </xf>
    <xf numFmtId="164" fontId="11" fillId="0" borderId="0" xfId="42" applyNumberFormat="1" applyFont="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7" fillId="0" borderId="0" xfId="0" applyFont="1" applyFill="1" applyBorder="1" applyAlignment="1">
      <alignment/>
    </xf>
    <xf numFmtId="0" fontId="6" fillId="0" borderId="0" xfId="0" applyFont="1" applyFill="1" applyAlignment="1">
      <alignment/>
    </xf>
    <xf numFmtId="0" fontId="6"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horizontal="right"/>
    </xf>
    <xf numFmtId="0" fontId="6" fillId="0" borderId="0" xfId="0" applyFont="1" applyAlignment="1">
      <alignment/>
    </xf>
    <xf numFmtId="0" fontId="0" fillId="0" borderId="0" xfId="0" applyAlignment="1">
      <alignment wrapText="1"/>
    </xf>
    <xf numFmtId="189" fontId="0" fillId="0" borderId="0" xfId="0" applyNumberFormat="1" applyFont="1" applyFill="1" applyBorder="1" applyAlignment="1" applyProtection="1">
      <alignment horizontal="center"/>
      <protection/>
    </xf>
    <xf numFmtId="0" fontId="7" fillId="0" borderId="0" xfId="0" applyFont="1" applyBorder="1" applyAlignment="1">
      <alignment horizontal="right"/>
    </xf>
    <xf numFmtId="0" fontId="7" fillId="0" borderId="0" xfId="0" applyFont="1" applyBorder="1" applyAlignment="1">
      <alignment horizontal="center"/>
    </xf>
    <xf numFmtId="3" fontId="6" fillId="0" borderId="0" xfId="42" applyNumberFormat="1" applyFont="1" applyFill="1" applyBorder="1" applyAlignment="1">
      <alignment/>
    </xf>
    <xf numFmtId="3" fontId="6" fillId="0" borderId="0" xfId="42" applyNumberFormat="1" applyFont="1" applyFill="1" applyBorder="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0" fillId="0" borderId="10" xfId="0" applyFont="1" applyFill="1" applyBorder="1" applyAlignment="1">
      <alignment/>
    </xf>
    <xf numFmtId="0" fontId="0" fillId="0" borderId="0" xfId="0" applyFont="1" applyBorder="1" applyAlignment="1">
      <alignment horizontal="centerContinuous"/>
    </xf>
    <xf numFmtId="0" fontId="7" fillId="0" borderId="0" xfId="0" applyFont="1" applyAlignment="1">
      <alignment horizontal="left"/>
    </xf>
    <xf numFmtId="164" fontId="9" fillId="0" borderId="0" xfId="42" applyNumberFormat="1" applyFont="1" applyFill="1" applyBorder="1" applyAlignment="1">
      <alignment/>
    </xf>
    <xf numFmtId="164" fontId="11" fillId="0" borderId="0" xfId="42" applyNumberFormat="1" applyFont="1" applyFill="1" applyBorder="1" applyAlignment="1">
      <alignment/>
    </xf>
    <xf numFmtId="165" fontId="6" fillId="0" borderId="0" xfId="42" applyNumberFormat="1" applyFont="1" applyFill="1" applyBorder="1" applyAlignment="1">
      <alignment/>
    </xf>
    <xf numFmtId="165" fontId="9" fillId="0" borderId="0" xfId="42" applyNumberFormat="1" applyFont="1" applyFill="1" applyBorder="1" applyAlignment="1">
      <alignment/>
    </xf>
    <xf numFmtId="167" fontId="19" fillId="0" borderId="0" xfId="0" applyNumberFormat="1" applyFont="1" applyFill="1" applyBorder="1" applyAlignment="1">
      <alignment horizontal="right"/>
    </xf>
    <xf numFmtId="167" fontId="6" fillId="0" borderId="0" xfId="0" applyNumberFormat="1" applyFont="1" applyAlignment="1">
      <alignment horizontal="right"/>
    </xf>
    <xf numFmtId="167" fontId="6" fillId="0" borderId="0" xfId="0" applyNumberFormat="1" applyFont="1" applyAlignment="1">
      <alignment/>
    </xf>
    <xf numFmtId="167" fontId="19" fillId="0" borderId="0" xfId="0" applyNumberFormat="1" applyFont="1" applyFill="1" applyBorder="1" applyAlignment="1">
      <alignment/>
    </xf>
    <xf numFmtId="167" fontId="6" fillId="0" borderId="0" xfId="0" applyNumberFormat="1" applyFont="1" applyBorder="1" applyAlignment="1">
      <alignment/>
    </xf>
    <xf numFmtId="1" fontId="0" fillId="0" borderId="0" xfId="0" applyNumberFormat="1" applyFont="1" applyAlignment="1">
      <alignment/>
    </xf>
    <xf numFmtId="165" fontId="0" fillId="0" borderId="0" xfId="0" applyNumberFormat="1" applyAlignment="1">
      <alignment/>
    </xf>
    <xf numFmtId="3" fontId="25" fillId="0" borderId="0" xfId="42" applyNumberFormat="1" applyFont="1" applyFill="1" applyBorder="1" applyAlignment="1">
      <alignment/>
    </xf>
    <xf numFmtId="167" fontId="6" fillId="0" borderId="0" xfId="42" applyNumberFormat="1" applyFont="1" applyBorder="1" applyAlignment="1">
      <alignment/>
    </xf>
    <xf numFmtId="0" fontId="6" fillId="0" borderId="12" xfId="0" applyFont="1" applyBorder="1" applyAlignment="1">
      <alignment/>
    </xf>
    <xf numFmtId="0" fontId="6" fillId="0" borderId="12" xfId="0" applyFont="1" applyBorder="1" applyAlignment="1">
      <alignment horizontal="centerContinuous"/>
    </xf>
    <xf numFmtId="0" fontId="7" fillId="0" borderId="13" xfId="0" applyFont="1" applyBorder="1" applyAlignment="1">
      <alignment horizontal="right" wrapText="1"/>
    </xf>
    <xf numFmtId="0" fontId="7" fillId="0" borderId="13" xfId="0" applyFont="1" applyBorder="1" applyAlignment="1">
      <alignment/>
    </xf>
    <xf numFmtId="0" fontId="7" fillId="0" borderId="13" xfId="0" applyFont="1" applyBorder="1" applyAlignment="1">
      <alignment horizontal="left" wrapText="1"/>
    </xf>
    <xf numFmtId="165" fontId="6" fillId="0" borderId="0" xfId="42" applyNumberFormat="1" applyFont="1" applyFill="1" applyAlignment="1">
      <alignment/>
    </xf>
    <xf numFmtId="164" fontId="0" fillId="0" borderId="0" xfId="42" applyNumberFormat="1" applyFont="1" applyFill="1" applyBorder="1" applyAlignment="1" applyProtection="1">
      <alignment horizontal="left"/>
      <protection/>
    </xf>
    <xf numFmtId="3" fontId="0" fillId="0" borderId="0" xfId="0" applyNumberFormat="1" applyFill="1" applyBorder="1" applyAlignment="1">
      <alignment/>
    </xf>
    <xf numFmtId="0" fontId="26" fillId="0" borderId="0" xfId="73" applyFont="1" applyAlignment="1">
      <alignment horizontal="left" wrapText="1"/>
      <protection/>
    </xf>
    <xf numFmtId="164" fontId="6" fillId="0" borderId="0" xfId="42" applyNumberFormat="1" applyFont="1" applyFill="1" applyBorder="1" applyAlignment="1">
      <alignment horizontal="right"/>
    </xf>
    <xf numFmtId="41" fontId="6" fillId="0" borderId="0" xfId="42" applyNumberFormat="1" applyFont="1" applyAlignment="1">
      <alignment horizontal="right"/>
    </xf>
    <xf numFmtId="3" fontId="9" fillId="0" borderId="0" xfId="42" applyNumberFormat="1" applyFont="1" applyFill="1" applyBorder="1" applyAlignment="1">
      <alignment/>
    </xf>
    <xf numFmtId="0" fontId="0" fillId="0" borderId="0" xfId="0" applyFont="1" applyFill="1" applyBorder="1" applyAlignment="1">
      <alignment/>
    </xf>
    <xf numFmtId="165" fontId="6" fillId="0" borderId="0" xfId="42" applyNumberFormat="1" applyFont="1" applyBorder="1" applyAlignment="1">
      <alignment/>
    </xf>
    <xf numFmtId="165" fontId="9" fillId="0" borderId="0" xfId="42" applyNumberFormat="1" applyFont="1" applyBorder="1" applyAlignment="1">
      <alignment/>
    </xf>
    <xf numFmtId="164" fontId="6" fillId="0" borderId="0" xfId="0" applyNumberFormat="1" applyFont="1" applyBorder="1" applyAlignment="1">
      <alignment/>
    </xf>
    <xf numFmtId="3" fontId="9" fillId="0" borderId="0" xfId="42" applyNumberFormat="1" applyFont="1" applyFill="1" applyAlignment="1">
      <alignment/>
    </xf>
    <xf numFmtId="0" fontId="6" fillId="35" borderId="0" xfId="0" applyFont="1" applyFill="1" applyAlignment="1">
      <alignment/>
    </xf>
    <xf numFmtId="0" fontId="9" fillId="35" borderId="0" xfId="0" applyFont="1" applyFill="1" applyAlignment="1">
      <alignment/>
    </xf>
    <xf numFmtId="1" fontId="6" fillId="35" borderId="0" xfId="0" applyNumberFormat="1" applyFont="1" applyFill="1" applyAlignment="1">
      <alignment/>
    </xf>
    <xf numFmtId="164" fontId="6" fillId="35" borderId="0" xfId="42" applyNumberFormat="1" applyFont="1" applyFill="1" applyAlignment="1">
      <alignment horizontal="right"/>
    </xf>
    <xf numFmtId="0" fontId="6" fillId="35" borderId="0" xfId="0" applyFont="1" applyFill="1" applyAlignment="1">
      <alignment horizontal="right"/>
    </xf>
    <xf numFmtId="164" fontId="8" fillId="35" borderId="0" xfId="42" applyNumberFormat="1" applyFont="1" applyFill="1" applyAlignment="1">
      <alignment horizontal="right"/>
    </xf>
    <xf numFmtId="164" fontId="8" fillId="35" borderId="0" xfId="42" applyNumberFormat="1" applyFont="1" applyFill="1" applyAlignment="1">
      <alignment/>
    </xf>
    <xf numFmtId="44" fontId="8" fillId="35" borderId="0" xfId="50" applyFont="1" applyFill="1" applyBorder="1" applyAlignment="1">
      <alignment/>
    </xf>
    <xf numFmtId="0" fontId="0" fillId="35" borderId="0" xfId="0" applyFont="1" applyFill="1" applyAlignment="1">
      <alignment/>
    </xf>
    <xf numFmtId="0" fontId="0" fillId="35" borderId="0" xfId="0" applyFill="1" applyAlignment="1">
      <alignment/>
    </xf>
    <xf numFmtId="1" fontId="6" fillId="0" borderId="0" xfId="0" applyNumberFormat="1" applyFont="1" applyFill="1" applyAlignment="1">
      <alignment/>
    </xf>
    <xf numFmtId="0" fontId="2" fillId="0" borderId="0" xfId="0" applyFont="1" applyAlignment="1">
      <alignment/>
    </xf>
    <xf numFmtId="0" fontId="6" fillId="0" borderId="0" xfId="0" applyFont="1" applyBorder="1" applyAlignment="1">
      <alignment horizontal="right"/>
    </xf>
    <xf numFmtId="0" fontId="7" fillId="0" borderId="0" xfId="0" applyFont="1" applyBorder="1" applyAlignment="1">
      <alignment/>
    </xf>
    <xf numFmtId="0" fontId="11" fillId="0" borderId="0" xfId="0" applyFont="1" applyAlignment="1">
      <alignment/>
    </xf>
    <xf numFmtId="164" fontId="6" fillId="0" borderId="0" xfId="42" applyNumberFormat="1" applyFont="1" applyFill="1" applyBorder="1" applyAlignment="1">
      <alignment/>
    </xf>
    <xf numFmtId="0" fontId="6" fillId="0" borderId="0" xfId="0" applyFont="1" applyFill="1" applyBorder="1" applyAlignment="1">
      <alignment/>
    </xf>
    <xf numFmtId="0" fontId="0" fillId="0" borderId="0" xfId="0" applyFont="1" applyAlignment="1">
      <alignment/>
    </xf>
    <xf numFmtId="16" fontId="7" fillId="0" borderId="0" xfId="0" applyNumberFormat="1" applyFont="1" applyBorder="1" applyAlignment="1" quotePrefix="1">
      <alignment horizontal="center"/>
    </xf>
    <xf numFmtId="0" fontId="7" fillId="0" borderId="0" xfId="0" applyFont="1" applyBorder="1" applyAlignment="1" quotePrefix="1">
      <alignment horizontal="center"/>
    </xf>
    <xf numFmtId="0" fontId="28" fillId="0" borderId="0" xfId="0" applyFont="1" applyBorder="1" applyAlignment="1">
      <alignment horizontal="center"/>
    </xf>
    <xf numFmtId="0" fontId="2" fillId="0" borderId="0" xfId="0" applyFont="1" applyBorder="1" applyAlignment="1">
      <alignment horizontal="right"/>
    </xf>
    <xf numFmtId="3" fontId="8" fillId="0" borderId="0" xfId="0" applyNumberFormat="1" applyFont="1" applyBorder="1" applyAlignment="1">
      <alignment/>
    </xf>
    <xf numFmtId="0" fontId="8" fillId="0" borderId="0" xfId="0" applyFont="1" applyFill="1" applyBorder="1" applyAlignment="1">
      <alignment horizontal="right"/>
    </xf>
    <xf numFmtId="0" fontId="6" fillId="0" borderId="0" xfId="0" applyFont="1" applyBorder="1" applyAlignment="1">
      <alignment horizontal="left"/>
    </xf>
    <xf numFmtId="0" fontId="6" fillId="0" borderId="0" xfId="0" applyFont="1" applyAlignment="1">
      <alignment horizontal="left"/>
    </xf>
    <xf numFmtId="0" fontId="6" fillId="0" borderId="0" xfId="74" applyFont="1" applyAlignment="1">
      <alignment horizontal="right" wrapText="1"/>
      <protection/>
    </xf>
    <xf numFmtId="0" fontId="24" fillId="0" borderId="0" xfId="74" applyFont="1" applyAlignment="1">
      <alignment horizontal="center" wrapText="1"/>
      <protection/>
    </xf>
    <xf numFmtId="9" fontId="8" fillId="0" borderId="0" xfId="0" applyNumberFormat="1" applyFont="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left"/>
    </xf>
    <xf numFmtId="3" fontId="6" fillId="0" borderId="0" xfId="42" applyNumberFormat="1" applyFont="1" applyAlignment="1">
      <alignment/>
    </xf>
    <xf numFmtId="3" fontId="9" fillId="0" borderId="0" xfId="42" applyNumberFormat="1" applyFont="1" applyBorder="1" applyAlignment="1">
      <alignment/>
    </xf>
    <xf numFmtId="0" fontId="29" fillId="0" borderId="0" xfId="0" applyFont="1" applyAlignment="1">
      <alignment/>
    </xf>
    <xf numFmtId="0" fontId="6" fillId="0" borderId="0" xfId="0" applyFont="1" applyBorder="1" applyAlignment="1">
      <alignment horizontal="left" indent="1"/>
    </xf>
    <xf numFmtId="3" fontId="6" fillId="0" borderId="0" xfId="42" applyNumberFormat="1" applyFont="1" applyBorder="1" applyAlignment="1">
      <alignment/>
    </xf>
    <xf numFmtId="0" fontId="8" fillId="0" borderId="0" xfId="0" applyFont="1" applyBorder="1" applyAlignment="1">
      <alignment horizontal="right"/>
    </xf>
    <xf numFmtId="0" fontId="8" fillId="0" borderId="0" xfId="0" applyFont="1" applyFill="1" applyBorder="1" applyAlignment="1">
      <alignment horizontal="right"/>
    </xf>
    <xf numFmtId="0" fontId="6" fillId="0" borderId="0" xfId="0" applyFont="1" applyAlignment="1">
      <alignment horizontal="left"/>
    </xf>
    <xf numFmtId="4" fontId="6" fillId="0" borderId="0" xfId="42" applyNumberFormat="1" applyFont="1" applyAlignment="1">
      <alignment/>
    </xf>
    <xf numFmtId="4" fontId="6" fillId="0" borderId="0" xfId="42" applyNumberFormat="1" applyFont="1" applyAlignment="1">
      <alignment horizontal="right"/>
    </xf>
    <xf numFmtId="4" fontId="10" fillId="0" borderId="0" xfId="42" applyNumberFormat="1" applyFont="1" applyAlignment="1">
      <alignment/>
    </xf>
    <xf numFmtId="164" fontId="6" fillId="0" borderId="0" xfId="42" applyNumberFormat="1" applyFont="1" applyFill="1" applyBorder="1" applyAlignment="1">
      <alignment horizontal="right"/>
    </xf>
    <xf numFmtId="4" fontId="6" fillId="0" borderId="14" xfId="42" applyNumberFormat="1" applyFont="1" applyBorder="1" applyAlignment="1">
      <alignment horizontal="right"/>
    </xf>
    <xf numFmtId="4" fontId="6" fillId="0" borderId="0" xfId="42" applyNumberFormat="1" applyFont="1" applyBorder="1" applyAlignment="1">
      <alignment horizontal="right"/>
    </xf>
    <xf numFmtId="4" fontId="10" fillId="0" borderId="14" xfId="42" applyNumberFormat="1" applyFont="1" applyBorder="1" applyAlignment="1">
      <alignment/>
    </xf>
    <xf numFmtId="4" fontId="10" fillId="0" borderId="0" xfId="42" applyNumberFormat="1" applyFont="1" applyBorder="1" applyAlignment="1">
      <alignment/>
    </xf>
    <xf numFmtId="2" fontId="6" fillId="0" borderId="0" xfId="42" applyNumberFormat="1" applyFont="1" applyFill="1" applyBorder="1" applyAlignment="1">
      <alignment horizontal="right"/>
    </xf>
    <xf numFmtId="0" fontId="28" fillId="0" borderId="0" xfId="0" applyFont="1" applyBorder="1" applyAlignment="1">
      <alignment/>
    </xf>
    <xf numFmtId="0" fontId="29" fillId="0" borderId="0" xfId="0" applyFont="1" applyAlignment="1">
      <alignment/>
    </xf>
    <xf numFmtId="0" fontId="2" fillId="0" borderId="0" xfId="0" applyFont="1" applyFill="1" applyBorder="1" applyAlignment="1">
      <alignment horizontal="right"/>
    </xf>
    <xf numFmtId="3" fontId="6" fillId="0" borderId="0" xfId="0" applyNumberFormat="1" applyFont="1" applyBorder="1" applyAlignment="1">
      <alignment horizontal="right"/>
    </xf>
    <xf numFmtId="3" fontId="8" fillId="0" borderId="0" xfId="0" applyNumberFormat="1" applyFont="1" applyBorder="1" applyAlignment="1">
      <alignment horizontal="right"/>
    </xf>
    <xf numFmtId="181" fontId="6" fillId="0" borderId="0" xfId="0" applyNumberFormat="1" applyFont="1" applyBorder="1" applyAlignment="1">
      <alignment/>
    </xf>
    <xf numFmtId="167" fontId="6" fillId="0" borderId="0" xfId="0" applyNumberFormat="1" applyFont="1" applyBorder="1" applyAlignment="1">
      <alignment horizontal="right"/>
    </xf>
    <xf numFmtId="3" fontId="6" fillId="0" borderId="0" xfId="0" applyNumberFormat="1" applyFont="1" applyBorder="1" applyAlignment="1">
      <alignment/>
    </xf>
    <xf numFmtId="181" fontId="9" fillId="0" borderId="0" xfId="0" applyNumberFormat="1" applyFont="1" applyBorder="1" applyAlignment="1">
      <alignment/>
    </xf>
    <xf numFmtId="3" fontId="6" fillId="0" borderId="0" xfId="0" applyNumberFormat="1" applyFont="1" applyAlignment="1">
      <alignment/>
    </xf>
    <xf numFmtId="3"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right"/>
    </xf>
    <xf numFmtId="3" fontId="2" fillId="0" borderId="0" xfId="0" applyNumberFormat="1" applyFont="1" applyBorder="1" applyAlignment="1">
      <alignment horizontal="right"/>
    </xf>
    <xf numFmtId="0" fontId="2" fillId="0" borderId="0" xfId="0" applyFont="1" applyAlignment="1">
      <alignment horizontal="right"/>
    </xf>
    <xf numFmtId="4" fontId="6" fillId="0" borderId="0" xfId="42" applyNumberFormat="1" applyFont="1" applyFill="1" applyBorder="1" applyAlignment="1">
      <alignment horizontal="right"/>
    </xf>
    <xf numFmtId="4" fontId="6" fillId="0" borderId="0" xfId="42" applyNumberFormat="1" applyFont="1" applyFill="1" applyAlignment="1">
      <alignment horizontal="right"/>
    </xf>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81" fontId="9" fillId="0" borderId="0" xfId="0" applyNumberFormat="1" applyFont="1" applyFill="1" applyBorder="1" applyAlignment="1">
      <alignment/>
    </xf>
    <xf numFmtId="3" fontId="9" fillId="0" borderId="0" xfId="0" applyNumberFormat="1" applyFont="1" applyFill="1" applyBorder="1" applyAlignment="1">
      <alignment/>
    </xf>
    <xf numFmtId="167" fontId="6" fillId="0" borderId="0" xfId="0" applyNumberFormat="1" applyFont="1" applyFill="1" applyBorder="1" applyAlignment="1">
      <alignment/>
    </xf>
    <xf numFmtId="204" fontId="0" fillId="0" borderId="0" xfId="0" applyNumberFormat="1" applyFont="1" applyFill="1" applyBorder="1" applyAlignment="1" applyProtection="1">
      <alignment horizontal="center"/>
      <protection/>
    </xf>
    <xf numFmtId="4" fontId="6" fillId="0" borderId="0" xfId="42" applyNumberFormat="1" applyFont="1" applyFill="1" applyAlignment="1">
      <alignment/>
    </xf>
    <xf numFmtId="167" fontId="6" fillId="0" borderId="0" xfId="0" applyNumberFormat="1" applyFont="1" applyFill="1" applyAlignment="1">
      <alignment/>
    </xf>
    <xf numFmtId="167" fontId="24" fillId="0" borderId="0" xfId="73" applyNumberFormat="1" applyFont="1" applyFill="1" applyAlignment="1">
      <alignment horizontal="right" wrapText="1"/>
      <protection/>
    </xf>
    <xf numFmtId="3" fontId="8" fillId="0" borderId="0" xfId="0" applyNumberFormat="1" applyFont="1" applyFill="1" applyBorder="1" applyAlignment="1">
      <alignment/>
    </xf>
    <xf numFmtId="0" fontId="0" fillId="0" borderId="0" xfId="0" applyFill="1" applyAlignment="1">
      <alignment/>
    </xf>
    <xf numFmtId="167" fontId="6" fillId="0" borderId="0" xfId="74" applyNumberFormat="1" applyFont="1" applyFill="1" applyAlignment="1">
      <alignment wrapText="1"/>
      <protection/>
    </xf>
    <xf numFmtId="167" fontId="6" fillId="0" borderId="0" xfId="0" applyNumberFormat="1" applyFont="1" applyFill="1" applyAlignment="1">
      <alignment/>
    </xf>
    <xf numFmtId="164" fontId="8" fillId="0" borderId="0" xfId="42" applyNumberFormat="1" applyFont="1" applyFill="1" applyBorder="1" applyAlignment="1">
      <alignment/>
    </xf>
    <xf numFmtId="167" fontId="6" fillId="0" borderId="0" xfId="0" applyNumberFormat="1" applyFont="1" applyFill="1" applyAlignment="1">
      <alignment horizontal="right"/>
    </xf>
    <xf numFmtId="0" fontId="13" fillId="0" borderId="0" xfId="0" applyFont="1" applyBorder="1" applyAlignment="1">
      <alignment/>
    </xf>
    <xf numFmtId="0" fontId="32" fillId="0" borderId="0" xfId="0" applyFont="1" applyBorder="1" applyAlignment="1" quotePrefix="1">
      <alignment horizontal="left"/>
    </xf>
    <xf numFmtId="0" fontId="32" fillId="0" borderId="0" xfId="0" applyFont="1" applyBorder="1" applyAlignment="1">
      <alignment/>
    </xf>
    <xf numFmtId="181" fontId="6" fillId="0" borderId="0" xfId="0" applyNumberFormat="1" applyFont="1" applyFill="1" applyBorder="1" applyAlignment="1">
      <alignment/>
    </xf>
    <xf numFmtId="0" fontId="6" fillId="0" borderId="0" xfId="0" applyFont="1" applyAlignment="1">
      <alignment/>
    </xf>
    <xf numFmtId="0" fontId="6" fillId="0" borderId="0" xfId="0" applyFont="1" applyBorder="1" applyAlignment="1">
      <alignment/>
    </xf>
    <xf numFmtId="2" fontId="6" fillId="0" borderId="15" xfId="42" applyNumberFormat="1" applyFont="1" applyFill="1" applyBorder="1" applyAlignment="1">
      <alignment horizontal="right"/>
    </xf>
    <xf numFmtId="4" fontId="6" fillId="0" borderId="15" xfId="42" applyNumberFormat="1" applyFont="1" applyBorder="1" applyAlignment="1">
      <alignment/>
    </xf>
    <xf numFmtId="167" fontId="7" fillId="0" borderId="0" xfId="0" applyNumberFormat="1" applyFont="1" applyAlignment="1">
      <alignment/>
    </xf>
    <xf numFmtId="3" fontId="8" fillId="0" borderId="0" xfId="74" applyNumberFormat="1" applyFont="1" applyFill="1" applyAlignment="1">
      <alignment wrapText="1"/>
      <protection/>
    </xf>
    <xf numFmtId="0" fontId="32" fillId="0" borderId="0" xfId="0" applyFont="1" applyFill="1" applyBorder="1" applyAlignment="1" quotePrefix="1">
      <alignment horizontal="left"/>
    </xf>
    <xf numFmtId="167" fontId="19"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left" indent="3"/>
    </xf>
    <xf numFmtId="167" fontId="24" fillId="0" borderId="0" xfId="73" applyNumberFormat="1" applyFont="1" applyFill="1" applyBorder="1" applyAlignment="1">
      <alignment horizontal="right" wrapText="1"/>
      <protection/>
    </xf>
    <xf numFmtId="0" fontId="6" fillId="0" borderId="0" xfId="0" applyFont="1" applyFill="1" applyBorder="1" applyAlignment="1">
      <alignment horizontal="left" indent="2"/>
    </xf>
    <xf numFmtId="0" fontId="6" fillId="0" borderId="0" xfId="0" applyFont="1" applyFill="1" applyBorder="1" applyAlignment="1">
      <alignment horizontal="left" indent="1"/>
    </xf>
    <xf numFmtId="0" fontId="19" fillId="0" borderId="0" xfId="0" applyFont="1" applyFill="1" applyBorder="1" applyAlignment="1">
      <alignment/>
    </xf>
    <xf numFmtId="0" fontId="23" fillId="0" borderId="0" xfId="0" applyFont="1" applyAlignment="1">
      <alignment/>
    </xf>
    <xf numFmtId="4" fontId="6" fillId="0" borderId="0" xfId="42" applyNumberFormat="1" applyFont="1" applyFill="1" applyBorder="1" applyAlignment="1">
      <alignment horizontal="center"/>
    </xf>
    <xf numFmtId="4" fontId="36" fillId="0" borderId="0" xfId="42" applyNumberFormat="1" applyFont="1" applyAlignment="1">
      <alignment/>
    </xf>
    <xf numFmtId="0" fontId="7" fillId="0" borderId="16" xfId="0" applyFont="1" applyBorder="1" applyAlignment="1">
      <alignment horizontal="left"/>
    </xf>
    <xf numFmtId="4" fontId="36" fillId="0" borderId="16" xfId="42" applyNumberFormat="1" applyFont="1" applyBorder="1" applyAlignment="1">
      <alignment/>
    </xf>
    <xf numFmtId="0" fontId="29" fillId="0" borderId="0" xfId="71" applyFont="1" applyAlignment="1">
      <alignment vertical="top" wrapText="1"/>
      <protection/>
    </xf>
    <xf numFmtId="1" fontId="11" fillId="0" borderId="0" xfId="71" applyNumberFormat="1" applyFont="1" applyFill="1" applyAlignment="1">
      <alignment vertical="top" wrapText="1"/>
      <protection/>
    </xf>
    <xf numFmtId="1" fontId="11" fillId="0" borderId="0" xfId="71" applyNumberFormat="1" applyFont="1" applyFill="1" applyAlignment="1">
      <alignment horizontal="left" vertical="top" wrapText="1"/>
      <protection/>
    </xf>
    <xf numFmtId="0" fontId="11" fillId="0" borderId="0" xfId="71" applyFont="1" applyAlignment="1">
      <alignment vertical="top" wrapText="1"/>
      <protection/>
    </xf>
    <xf numFmtId="0" fontId="11" fillId="0" borderId="0" xfId="71" applyFont="1" applyAlignment="1">
      <alignment horizontal="left" vertical="top" wrapText="1"/>
      <protection/>
    </xf>
    <xf numFmtId="167" fontId="19" fillId="0" borderId="0" xfId="71" applyNumberFormat="1" applyFont="1" applyFill="1" applyBorder="1" applyAlignment="1">
      <alignment horizontal="right"/>
      <protection/>
    </xf>
    <xf numFmtId="0" fontId="6" fillId="0" borderId="0" xfId="71" applyFont="1" applyFill="1">
      <alignment/>
      <protection/>
    </xf>
    <xf numFmtId="3" fontId="8" fillId="0" borderId="0" xfId="71" applyNumberFormat="1" applyFont="1" applyFill="1" applyBorder="1">
      <alignment/>
      <protection/>
    </xf>
    <xf numFmtId="0" fontId="0" fillId="0" borderId="0" xfId="71" applyFill="1">
      <alignment/>
      <protection/>
    </xf>
    <xf numFmtId="1" fontId="11" fillId="0" borderId="0" xfId="71" applyNumberFormat="1" applyFont="1" applyFill="1" applyAlignment="1">
      <alignment horizontal="right"/>
      <protection/>
    </xf>
    <xf numFmtId="0" fontId="30" fillId="0" borderId="0" xfId="71" applyFont="1" applyFill="1" applyAlignment="1">
      <alignment horizontal="right" wrapText="1"/>
      <protection/>
    </xf>
    <xf numFmtId="1" fontId="29" fillId="0" borderId="0" xfId="71" applyNumberFormat="1" applyFont="1" applyFill="1" applyAlignment="1">
      <alignment horizontal="right" wrapText="1"/>
      <protection/>
    </xf>
    <xf numFmtId="167" fontId="6" fillId="0" borderId="0" xfId="71" applyNumberFormat="1" applyFont="1" applyFill="1" applyAlignment="1">
      <alignment/>
      <protection/>
    </xf>
    <xf numFmtId="167" fontId="6" fillId="0" borderId="0" xfId="71" applyNumberFormat="1" applyFont="1" applyFill="1" applyAlignment="1">
      <alignment horizontal="right"/>
      <protection/>
    </xf>
    <xf numFmtId="0" fontId="1" fillId="0" borderId="0" xfId="0" applyFont="1" applyAlignment="1">
      <alignment/>
    </xf>
    <xf numFmtId="0" fontId="13" fillId="0" borderId="0" xfId="69" applyFont="1" applyFill="1" applyBorder="1">
      <alignment/>
      <protection/>
    </xf>
    <xf numFmtId="1" fontId="12" fillId="0" borderId="0" xfId="69" applyNumberFormat="1" applyFont="1" applyFill="1">
      <alignment/>
      <protection/>
    </xf>
    <xf numFmtId="1" fontId="6" fillId="0" borderId="0" xfId="69" applyNumberFormat="1" applyFont="1" applyFill="1">
      <alignment/>
      <protection/>
    </xf>
    <xf numFmtId="1" fontId="13" fillId="0" borderId="0" xfId="69" applyNumberFormat="1" applyFont="1" applyFill="1" applyBorder="1">
      <alignment/>
      <protection/>
    </xf>
    <xf numFmtId="1" fontId="12" fillId="0" borderId="0" xfId="69" applyNumberFormat="1" applyFont="1" applyFill="1" applyBorder="1">
      <alignment/>
      <protection/>
    </xf>
    <xf numFmtId="1" fontId="13" fillId="0" borderId="17" xfId="69" applyNumberFormat="1" applyFont="1" applyFill="1" applyBorder="1">
      <alignment/>
      <protection/>
    </xf>
    <xf numFmtId="1" fontId="12" fillId="0" borderId="18" xfId="69" applyNumberFormat="1" applyFont="1" applyFill="1" applyBorder="1">
      <alignment/>
      <protection/>
    </xf>
    <xf numFmtId="1" fontId="12" fillId="0" borderId="18" xfId="69" applyNumberFormat="1" applyFont="1" applyFill="1" applyBorder="1" applyAlignment="1">
      <alignment horizontal="centerContinuous"/>
      <protection/>
    </xf>
    <xf numFmtId="1" fontId="13" fillId="0" borderId="18" xfId="69" applyNumberFormat="1" applyFont="1" applyFill="1" applyBorder="1" applyAlignment="1">
      <alignment horizontal="centerContinuous"/>
      <protection/>
    </xf>
    <xf numFmtId="1" fontId="12" fillId="0" borderId="17" xfId="69" applyNumberFormat="1" applyFont="1" applyFill="1" applyBorder="1">
      <alignment/>
      <protection/>
    </xf>
    <xf numFmtId="1" fontId="13" fillId="0" borderId="16" xfId="69" applyNumberFormat="1" applyFont="1" applyFill="1" applyBorder="1">
      <alignment/>
      <protection/>
    </xf>
    <xf numFmtId="1" fontId="13" fillId="0" borderId="16" xfId="69" applyNumberFormat="1" applyFont="1" applyFill="1" applyBorder="1" applyAlignment="1">
      <alignment horizontal="center" vertical="center" wrapText="1"/>
      <protection/>
    </xf>
    <xf numFmtId="1" fontId="12" fillId="0" borderId="0" xfId="69" applyNumberFormat="1" applyFont="1" applyFill="1" applyAlignment="1">
      <alignment horizontal="center" vertical="top" wrapText="1"/>
      <protection/>
    </xf>
    <xf numFmtId="1" fontId="39" fillId="0" borderId="0" xfId="69" applyNumberFormat="1" applyFont="1" applyFill="1" applyAlignment="1">
      <alignment vertical="top" wrapText="1"/>
      <protection/>
    </xf>
    <xf numFmtId="1" fontId="39" fillId="0" borderId="0" xfId="69" applyNumberFormat="1" applyFont="1" applyFill="1" applyAlignment="1">
      <alignment horizontal="right" vertical="top"/>
      <protection/>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16" xfId="0" applyNumberFormat="1" applyFont="1" applyFill="1" applyBorder="1" applyAlignment="1">
      <alignment horizontal="right"/>
    </xf>
    <xf numFmtId="1" fontId="0" fillId="0" borderId="0" xfId="69" applyNumberFormat="1" applyFont="1" applyFill="1">
      <alignment/>
      <protection/>
    </xf>
    <xf numFmtId="3" fontId="0" fillId="0" borderId="0" xfId="0" applyNumberFormat="1" applyFont="1" applyBorder="1" applyAlignment="1">
      <alignment horizontal="right"/>
    </xf>
    <xf numFmtId="1" fontId="13" fillId="0" borderId="10" xfId="69" applyNumberFormat="1" applyFont="1" applyFill="1" applyBorder="1">
      <alignment/>
      <protection/>
    </xf>
    <xf numFmtId="1" fontId="12" fillId="0" borderId="10" xfId="69" applyNumberFormat="1" applyFont="1" applyFill="1" applyBorder="1">
      <alignment/>
      <protection/>
    </xf>
    <xf numFmtId="1" fontId="13" fillId="0" borderId="19" xfId="69" applyNumberFormat="1" applyFont="1" applyFill="1" applyBorder="1">
      <alignment/>
      <protection/>
    </xf>
    <xf numFmtId="1" fontId="13" fillId="0" borderId="19" xfId="69" applyNumberFormat="1" applyFont="1" applyFill="1" applyBorder="1" applyAlignment="1">
      <alignment horizontal="centerContinuous"/>
      <protection/>
    </xf>
    <xf numFmtId="1" fontId="13" fillId="0" borderId="10" xfId="69" applyNumberFormat="1" applyFont="1" applyFill="1" applyBorder="1" applyAlignment="1">
      <alignment horizontal="center" vertical="top" wrapText="1"/>
      <protection/>
    </xf>
    <xf numFmtId="1" fontId="39" fillId="0" borderId="0" xfId="69" applyNumberFormat="1" applyFont="1" applyFill="1" applyAlignment="1">
      <alignment horizontal="center" vertical="top" wrapText="1"/>
      <protection/>
    </xf>
    <xf numFmtId="3" fontId="13" fillId="0" borderId="10" xfId="0" applyNumberFormat="1" applyFont="1" applyFill="1" applyBorder="1" applyAlignment="1">
      <alignment horizontal="right"/>
    </xf>
    <xf numFmtId="0" fontId="41" fillId="0" borderId="0" xfId="0" applyFont="1" applyBorder="1" applyAlignment="1">
      <alignment/>
    </xf>
    <xf numFmtId="1" fontId="41" fillId="0" borderId="0" xfId="69" applyNumberFormat="1" applyFont="1" applyFill="1" applyBorder="1">
      <alignment/>
      <protection/>
    </xf>
    <xf numFmtId="1" fontId="13" fillId="0" borderId="16" xfId="69" applyNumberFormat="1" applyFont="1" applyFill="1" applyBorder="1" applyAlignment="1">
      <alignment horizontal="center" vertical="top" wrapText="1"/>
      <protection/>
    </xf>
    <xf numFmtId="0" fontId="12" fillId="0" borderId="0" xfId="69" applyFont="1" applyFill="1" applyBorder="1">
      <alignment/>
      <protection/>
    </xf>
    <xf numFmtId="1" fontId="12" fillId="0" borderId="16" xfId="69" applyNumberFormat="1" applyFont="1" applyFill="1" applyBorder="1">
      <alignment/>
      <protection/>
    </xf>
    <xf numFmtId="1" fontId="13" fillId="0" borderId="18" xfId="69" applyNumberFormat="1" applyFont="1" applyFill="1" applyBorder="1" applyAlignment="1">
      <alignment horizontal="center" vertical="top" wrapText="1"/>
      <protection/>
    </xf>
    <xf numFmtId="1" fontId="12" fillId="0" borderId="0" xfId="69" applyNumberFormat="1" applyFont="1" applyFill="1" applyBorder="1" applyAlignment="1">
      <alignment horizontal="center" vertical="top" wrapText="1"/>
      <protection/>
    </xf>
    <xf numFmtId="167" fontId="12" fillId="0" borderId="0" xfId="69" applyNumberFormat="1" applyFont="1" applyFill="1" applyAlignment="1">
      <alignment horizontal="center" vertical="top" wrapText="1"/>
      <protection/>
    </xf>
    <xf numFmtId="167" fontId="12" fillId="0" borderId="0" xfId="69" applyNumberFormat="1" applyFont="1" applyFill="1" applyAlignment="1">
      <alignment horizontal="right" vertical="top" wrapText="1"/>
      <protection/>
    </xf>
    <xf numFmtId="167" fontId="13" fillId="0" borderId="0" xfId="69" applyNumberFormat="1" applyFont="1" applyFill="1" applyAlignment="1">
      <alignment horizontal="right" vertical="top" wrapText="1"/>
      <protection/>
    </xf>
    <xf numFmtId="167" fontId="12" fillId="0" borderId="0" xfId="0" applyNumberFormat="1" applyFont="1" applyFill="1" applyBorder="1" applyAlignment="1">
      <alignment horizontal="right"/>
    </xf>
    <xf numFmtId="181" fontId="13" fillId="0" borderId="0" xfId="0" applyNumberFormat="1" applyFont="1" applyFill="1" applyBorder="1" applyAlignment="1">
      <alignment horizontal="right"/>
    </xf>
    <xf numFmtId="167" fontId="13" fillId="0" borderId="16" xfId="0" applyNumberFormat="1" applyFont="1" applyFill="1" applyBorder="1" applyAlignment="1">
      <alignment horizontal="right"/>
    </xf>
    <xf numFmtId="181" fontId="13" fillId="0" borderId="16" xfId="0" applyNumberFormat="1" applyFont="1" applyFill="1" applyBorder="1" applyAlignment="1">
      <alignment horizontal="right"/>
    </xf>
    <xf numFmtId="3" fontId="0" fillId="0" borderId="0" xfId="0" applyNumberFormat="1" applyFont="1" applyFill="1" applyBorder="1" applyAlignment="1">
      <alignment horizontal="right"/>
    </xf>
    <xf numFmtId="1" fontId="13" fillId="0" borderId="18" xfId="69" applyNumberFormat="1" applyFont="1" applyFill="1" applyBorder="1">
      <alignment/>
      <protection/>
    </xf>
    <xf numFmtId="181" fontId="12" fillId="0" borderId="0" xfId="0" applyNumberFormat="1" applyFont="1" applyFill="1" applyBorder="1" applyAlignment="1">
      <alignment horizontal="right"/>
    </xf>
    <xf numFmtId="167" fontId="13" fillId="0" borderId="16" xfId="69" applyNumberFormat="1" applyFont="1" applyFill="1" applyBorder="1">
      <alignment/>
      <protection/>
    </xf>
    <xf numFmtId="2" fontId="6" fillId="0" borderId="0" xfId="69" applyNumberFormat="1" applyFont="1" applyFill="1">
      <alignment/>
      <protection/>
    </xf>
    <xf numFmtId="167" fontId="13" fillId="0" borderId="0" xfId="69" applyNumberFormat="1" applyFont="1" applyFill="1">
      <alignment/>
      <protection/>
    </xf>
    <xf numFmtId="1" fontId="13" fillId="0" borderId="0" xfId="69" applyNumberFormat="1" applyFont="1" applyFill="1">
      <alignment/>
      <protection/>
    </xf>
    <xf numFmtId="1" fontId="7" fillId="0" borderId="0" xfId="69" applyNumberFormat="1" applyFont="1" applyFill="1">
      <alignment/>
      <protection/>
    </xf>
    <xf numFmtId="195" fontId="0" fillId="0" borderId="0" xfId="0" applyNumberFormat="1" applyFont="1" applyFill="1" applyBorder="1" applyAlignment="1" applyProtection="1">
      <alignment horizontal="center"/>
      <protection/>
    </xf>
    <xf numFmtId="2" fontId="6" fillId="0" borderId="0" xfId="0" applyNumberFormat="1" applyFont="1" applyFill="1" applyAlignment="1">
      <alignment/>
    </xf>
    <xf numFmtId="3" fontId="30" fillId="0" borderId="0" xfId="71" applyNumberFormat="1" applyFont="1" applyFill="1" applyBorder="1" applyAlignment="1">
      <alignment horizontal="right" wrapText="1"/>
      <protection/>
    </xf>
    <xf numFmtId="2" fontId="11" fillId="0" borderId="0" xfId="0" applyNumberFormat="1" applyFont="1" applyAlignment="1">
      <alignment/>
    </xf>
    <xf numFmtId="1" fontId="11" fillId="0" borderId="0" xfId="71" applyNumberFormat="1" applyFont="1" applyFill="1" applyBorder="1" applyAlignment="1">
      <alignment horizontal="right" wrapText="1"/>
      <protection/>
    </xf>
    <xf numFmtId="0" fontId="37" fillId="0" borderId="0" xfId="0" applyFont="1" applyFill="1" applyAlignment="1">
      <alignment horizontal="left"/>
    </xf>
    <xf numFmtId="0" fontId="13" fillId="0" borderId="0" xfId="0" applyFont="1" applyFill="1" applyAlignment="1">
      <alignment horizontal="left"/>
    </xf>
    <xf numFmtId="0" fontId="42" fillId="0" borderId="0" xfId="0" applyFont="1" applyAlignment="1">
      <alignment/>
    </xf>
    <xf numFmtId="0" fontId="6" fillId="0" borderId="0" xfId="42" applyNumberFormat="1" applyFont="1" applyFill="1" applyBorder="1" applyAlignment="1" quotePrefix="1">
      <alignment horizontal="right"/>
    </xf>
    <xf numFmtId="195" fontId="96" fillId="0" borderId="0" xfId="0" applyNumberFormat="1" applyFont="1" applyFill="1" applyBorder="1" applyAlignment="1" applyProtection="1">
      <alignment horizontal="center"/>
      <protection/>
    </xf>
    <xf numFmtId="2" fontId="6" fillId="0" borderId="0" xfId="0" applyNumberFormat="1" applyFont="1" applyAlignment="1">
      <alignment/>
    </xf>
    <xf numFmtId="0" fontId="37" fillId="0" borderId="0" xfId="0" applyFont="1" applyBorder="1" applyAlignment="1">
      <alignment/>
    </xf>
    <xf numFmtId="0" fontId="43" fillId="0" borderId="0" xfId="60" applyFont="1" applyBorder="1" applyAlignment="1" applyProtection="1">
      <alignment/>
      <protection/>
    </xf>
    <xf numFmtId="0" fontId="11" fillId="0" borderId="0" xfId="71" applyFont="1" applyFill="1" applyAlignment="1">
      <alignment vertical="top" wrapText="1"/>
      <protection/>
    </xf>
    <xf numFmtId="164" fontId="30" fillId="0" borderId="0" xfId="42" applyNumberFormat="1" applyFont="1" applyFill="1" applyBorder="1" applyAlignment="1">
      <alignment horizontal="right" wrapText="1"/>
    </xf>
    <xf numFmtId="1" fontId="19" fillId="0" borderId="0" xfId="71" applyNumberFormat="1" applyFont="1" applyFill="1" applyBorder="1" applyAlignment="1">
      <alignment horizontal="right"/>
      <protection/>
    </xf>
    <xf numFmtId="1" fontId="19" fillId="0" borderId="0" xfId="71" applyNumberFormat="1" applyFont="1" applyFill="1" applyBorder="1">
      <alignment/>
      <protection/>
    </xf>
    <xf numFmtId="0" fontId="7" fillId="0" borderId="0" xfId="64" applyFont="1" applyBorder="1">
      <alignment/>
      <protection/>
    </xf>
    <xf numFmtId="0" fontId="6" fillId="0" borderId="0" xfId="64" applyFont="1">
      <alignment/>
      <protection/>
    </xf>
    <xf numFmtId="1" fontId="19" fillId="0" borderId="0" xfId="0" applyNumberFormat="1" applyFont="1" applyFill="1" applyBorder="1" applyAlignment="1">
      <alignment horizontal="right"/>
    </xf>
    <xf numFmtId="1" fontId="19" fillId="0" borderId="0" xfId="0" applyNumberFormat="1" applyFont="1" applyFill="1" applyBorder="1" applyAlignment="1">
      <alignment/>
    </xf>
    <xf numFmtId="167" fontId="6" fillId="0" borderId="0" xfId="74" applyNumberFormat="1" applyFont="1" applyAlignment="1">
      <alignment horizontal="right" wrapText="1"/>
      <protection/>
    </xf>
    <xf numFmtId="167" fontId="6" fillId="0" borderId="0" xfId="0" applyNumberFormat="1" applyFont="1" applyAlignment="1">
      <alignment/>
    </xf>
    <xf numFmtId="0" fontId="7" fillId="0" borderId="0" xfId="64" applyFont="1">
      <alignment/>
      <protection/>
    </xf>
    <xf numFmtId="0" fontId="6" fillId="0" borderId="0" xfId="64" applyFont="1" applyBorder="1">
      <alignment/>
      <protection/>
    </xf>
    <xf numFmtId="0" fontId="7" fillId="0" borderId="0" xfId="64" applyFont="1" applyBorder="1" applyAlignment="1">
      <alignment horizontal="left"/>
      <protection/>
    </xf>
    <xf numFmtId="0" fontId="2" fillId="0" borderId="0" xfId="64" applyFont="1" applyBorder="1" applyAlignment="1">
      <alignment horizontal="right"/>
      <protection/>
    </xf>
    <xf numFmtId="0" fontId="8" fillId="0" borderId="0" xfId="64" applyFont="1" applyBorder="1" applyAlignment="1">
      <alignment horizontal="right"/>
      <protection/>
    </xf>
    <xf numFmtId="167" fontId="6" fillId="0" borderId="0" xfId="64" applyNumberFormat="1" applyFont="1" applyFill="1">
      <alignment/>
      <protection/>
    </xf>
    <xf numFmtId="0" fontId="6" fillId="0" borderId="0" xfId="64" applyFont="1" applyFill="1" applyBorder="1">
      <alignment/>
      <protection/>
    </xf>
    <xf numFmtId="0" fontId="0" fillId="0" borderId="0" xfId="64" applyFont="1">
      <alignment/>
      <protection/>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right"/>
      <protection locked="0"/>
    </xf>
    <xf numFmtId="0" fontId="33" fillId="0" borderId="0" xfId="0" applyFont="1" applyAlignment="1" quotePrefix="1">
      <alignment horizontal="left"/>
    </xf>
    <xf numFmtId="181" fontId="6" fillId="0" borderId="0" xfId="0" applyNumberFormat="1" applyFont="1" applyBorder="1" applyAlignment="1">
      <alignment horizontal="right"/>
    </xf>
    <xf numFmtId="181" fontId="6" fillId="0" borderId="0" xfId="0" applyNumberFormat="1" applyFont="1" applyFill="1" applyBorder="1" applyAlignment="1">
      <alignment horizontal="right"/>
    </xf>
    <xf numFmtId="0" fontId="0" fillId="36" borderId="0" xfId="67" applyFont="1" applyFill="1">
      <alignment/>
      <protection/>
    </xf>
    <xf numFmtId="164" fontId="30" fillId="0" borderId="0" xfId="42" applyNumberFormat="1" applyFont="1" applyFill="1" applyAlignment="1">
      <alignment horizontal="right" vertical="top" wrapText="1"/>
    </xf>
    <xf numFmtId="0" fontId="66" fillId="0" borderId="0" xfId="0" applyFont="1" applyAlignment="1">
      <alignment/>
    </xf>
    <xf numFmtId="1" fontId="1" fillId="0" borderId="0" xfId="69" applyNumberFormat="1" applyFont="1" applyFill="1" applyBorder="1">
      <alignment/>
      <protection/>
    </xf>
    <xf numFmtId="1" fontId="0" fillId="0" borderId="0" xfId="69" applyNumberFormat="1" applyFont="1" applyFill="1">
      <alignment/>
      <protection/>
    </xf>
    <xf numFmtId="1" fontId="0" fillId="0" borderId="0" xfId="69" applyNumberFormat="1" applyFont="1" applyFill="1" applyBorder="1">
      <alignment/>
      <protection/>
    </xf>
    <xf numFmtId="1" fontId="42" fillId="0" borderId="0" xfId="69" applyNumberFormat="1" applyFont="1" applyFill="1" applyBorder="1">
      <alignment/>
      <protection/>
    </xf>
    <xf numFmtId="167" fontId="6" fillId="0" borderId="0" xfId="0" applyNumberFormat="1" applyFont="1" applyFill="1" applyBorder="1" applyAlignment="1">
      <alignment/>
    </xf>
    <xf numFmtId="1" fontId="6" fillId="0" borderId="0" xfId="0" applyNumberFormat="1" applyFont="1" applyBorder="1" applyAlignment="1">
      <alignment horizontal="right"/>
    </xf>
    <xf numFmtId="1" fontId="6" fillId="0" borderId="0" xfId="71" applyNumberFormat="1" applyFont="1" applyFill="1" applyBorder="1" applyAlignment="1">
      <alignment horizontal="right" wrapText="1"/>
      <protection/>
    </xf>
    <xf numFmtId="0" fontId="6" fillId="0" borderId="0" xfId="71" applyFont="1" applyFill="1" applyBorder="1">
      <alignment/>
      <protection/>
    </xf>
    <xf numFmtId="167" fontId="24" fillId="0" borderId="0" xfId="73" applyNumberFormat="1" applyFont="1" applyBorder="1" applyAlignment="1">
      <alignment horizontal="right" wrapText="1"/>
      <protection/>
    </xf>
    <xf numFmtId="0" fontId="13" fillId="0" borderId="0" xfId="0" applyFont="1" applyBorder="1" applyAlignment="1" quotePrefix="1">
      <alignment horizontal="left"/>
    </xf>
    <xf numFmtId="0" fontId="13" fillId="0" borderId="0" xfId="0" applyFont="1" applyBorder="1" applyAlignment="1">
      <alignment horizontal="center" wrapText="1"/>
    </xf>
    <xf numFmtId="0" fontId="39" fillId="0" borderId="0" xfId="0" applyFont="1" applyBorder="1" applyAlignment="1">
      <alignment horizontal="right"/>
    </xf>
    <xf numFmtId="0" fontId="13" fillId="0" borderId="0" xfId="0" applyFont="1" applyBorder="1" applyAlignment="1">
      <alignment horizontal="left"/>
    </xf>
    <xf numFmtId="167" fontId="45" fillId="0" borderId="0" xfId="73" applyNumberFormat="1" applyFont="1" applyBorder="1" applyAlignment="1">
      <alignment horizontal="right" wrapText="1"/>
      <protection/>
    </xf>
    <xf numFmtId="3" fontId="39" fillId="0" borderId="0" xfId="0" applyNumberFormat="1" applyFont="1" applyFill="1" applyBorder="1" applyAlignment="1">
      <alignment/>
    </xf>
    <xf numFmtId="0" fontId="97" fillId="0" borderId="0" xfId="0" applyFont="1" applyBorder="1" applyAlignment="1">
      <alignment horizontal="left" readingOrder="1"/>
    </xf>
    <xf numFmtId="0" fontId="97" fillId="0" borderId="0" xfId="0" applyFont="1" applyBorder="1" applyAlignment="1">
      <alignment readingOrder="1"/>
    </xf>
    <xf numFmtId="167" fontId="45" fillId="0" borderId="0" xfId="73" applyNumberFormat="1" applyFont="1" applyFill="1" applyBorder="1" applyAlignment="1">
      <alignment horizontal="right" wrapText="1"/>
      <protection/>
    </xf>
    <xf numFmtId="0" fontId="97" fillId="0" borderId="0" xfId="0" applyFont="1" applyBorder="1" applyAlignment="1">
      <alignment/>
    </xf>
    <xf numFmtId="167" fontId="12" fillId="0" borderId="0" xfId="0" applyNumberFormat="1" applyFont="1" applyFill="1" applyBorder="1" applyAlignment="1">
      <alignment/>
    </xf>
    <xf numFmtId="0" fontId="12" fillId="0" borderId="0" xfId="0" applyFont="1" applyBorder="1" applyAlignment="1">
      <alignment horizontal="left"/>
    </xf>
    <xf numFmtId="167" fontId="39" fillId="0" borderId="0" xfId="0" applyNumberFormat="1" applyFont="1" applyBorder="1" applyAlignment="1">
      <alignment horizontal="right"/>
    </xf>
    <xf numFmtId="167" fontId="12" fillId="0" borderId="0" xfId="73" applyNumberFormat="1" applyFont="1" applyBorder="1" applyAlignment="1">
      <alignment horizontal="right" wrapText="1"/>
      <protection/>
    </xf>
    <xf numFmtId="167" fontId="12" fillId="0" borderId="0" xfId="73" applyNumberFormat="1" applyFont="1" applyFill="1" applyBorder="1" applyAlignment="1">
      <alignment horizontal="right" wrapText="1"/>
      <protection/>
    </xf>
    <xf numFmtId="0" fontId="37" fillId="0" borderId="0" xfId="0" applyFont="1" applyAlignment="1">
      <alignment/>
    </xf>
    <xf numFmtId="0" fontId="0" fillId="0" borderId="0" xfId="0" applyAlignment="1">
      <alignment/>
    </xf>
    <xf numFmtId="0" fontId="47" fillId="0" borderId="0" xfId="60" applyFont="1" applyBorder="1" applyAlignment="1" applyProtection="1">
      <alignment/>
      <protection/>
    </xf>
    <xf numFmtId="167" fontId="6" fillId="0" borderId="0" xfId="71" applyNumberFormat="1" applyFont="1" applyFill="1" applyAlignment="1">
      <alignment horizontal="right" wrapText="1"/>
      <protection/>
    </xf>
    <xf numFmtId="167" fontId="11" fillId="0" borderId="0" xfId="71" applyNumberFormat="1" applyFont="1" applyFill="1" applyAlignment="1">
      <alignment horizontal="right" wrapText="1"/>
      <protection/>
    </xf>
    <xf numFmtId="164" fontId="0" fillId="0" borderId="0" xfId="0" applyNumberFormat="1" applyFont="1" applyAlignment="1">
      <alignment/>
    </xf>
    <xf numFmtId="41" fontId="6" fillId="0" borderId="0" xfId="42" applyNumberFormat="1" applyFont="1" applyFill="1" applyAlignment="1">
      <alignment horizontal="right"/>
    </xf>
    <xf numFmtId="1" fontId="6" fillId="0" borderId="0" xfId="0" applyNumberFormat="1" applyFont="1" applyFill="1" applyBorder="1" applyAlignment="1">
      <alignment/>
    </xf>
    <xf numFmtId="1" fontId="6" fillId="0" borderId="0" xfId="0" applyNumberFormat="1" applyFont="1" applyFill="1" applyBorder="1" applyAlignment="1">
      <alignment horizontal="right"/>
    </xf>
    <xf numFmtId="41" fontId="6" fillId="0" borderId="0" xfId="42" applyNumberFormat="1" applyFont="1" applyFill="1" applyBorder="1" applyAlignment="1">
      <alignment horizontal="right"/>
    </xf>
    <xf numFmtId="3" fontId="0" fillId="0" borderId="0" xfId="64" applyNumberFormat="1" applyFont="1" applyFill="1" applyBorder="1" applyAlignment="1">
      <alignment horizontal="right"/>
      <protection/>
    </xf>
    <xf numFmtId="0" fontId="6" fillId="0" borderId="0" xfId="64" applyFont="1" applyFill="1">
      <alignment/>
      <protection/>
    </xf>
    <xf numFmtId="1" fontId="6" fillId="0" borderId="0" xfId="0" applyNumberFormat="1" applyFont="1" applyFill="1" applyAlignment="1">
      <alignment horizontal="right"/>
    </xf>
    <xf numFmtId="3" fontId="25" fillId="0" borderId="0" xfId="44" applyNumberFormat="1" applyFont="1" applyFill="1" applyBorder="1" applyAlignment="1">
      <alignment/>
    </xf>
    <xf numFmtId="3" fontId="9" fillId="0" borderId="0" xfId="44" applyNumberFormat="1" applyFont="1" applyFill="1" applyBorder="1" applyAlignment="1">
      <alignment/>
    </xf>
    <xf numFmtId="3" fontId="98" fillId="0" borderId="0" xfId="64" applyNumberFormat="1" applyFont="1">
      <alignment/>
      <protection/>
    </xf>
    <xf numFmtId="0" fontId="0" fillId="0" borderId="0" xfId="64" applyFont="1" applyFill="1">
      <alignment/>
      <protection/>
    </xf>
    <xf numFmtId="0" fontId="41" fillId="0" borderId="0" xfId="64" applyFont="1">
      <alignment/>
      <protection/>
    </xf>
    <xf numFmtId="3" fontId="6" fillId="0" borderId="0" xfId="64" applyNumberFormat="1" applyFont="1" applyFill="1">
      <alignment/>
      <protection/>
    </xf>
    <xf numFmtId="0" fontId="7" fillId="0" borderId="0" xfId="64" applyFont="1" applyFill="1" applyBorder="1">
      <alignment/>
      <protection/>
    </xf>
    <xf numFmtId="0" fontId="7" fillId="0" borderId="0" xfId="64" applyFont="1" applyFill="1" applyAlignment="1">
      <alignment horizontal="left" indent="1"/>
      <protection/>
    </xf>
    <xf numFmtId="0" fontId="6" fillId="0" borderId="0" xfId="64" applyFont="1" applyFill="1" applyAlignment="1">
      <alignment horizontal="left" indent="1"/>
      <protection/>
    </xf>
    <xf numFmtId="0" fontId="7" fillId="0" borderId="0" xfId="64" applyFont="1" applyFill="1">
      <alignment/>
      <protection/>
    </xf>
    <xf numFmtId="1" fontId="6" fillId="0" borderId="0" xfId="64" applyNumberFormat="1" applyFont="1" applyFill="1">
      <alignment/>
      <protection/>
    </xf>
    <xf numFmtId="0" fontId="6" fillId="0" borderId="0" xfId="64" applyFont="1" applyAlignment="1">
      <alignment horizontal="left" indent="1"/>
      <protection/>
    </xf>
    <xf numFmtId="0" fontId="2" fillId="0" borderId="0" xfId="64" applyFont="1" applyFill="1" applyAlignment="1">
      <alignment horizontal="right"/>
      <protection/>
    </xf>
    <xf numFmtId="0" fontId="7" fillId="0" borderId="0" xfId="64" applyFont="1" applyFill="1" applyBorder="1" applyAlignment="1">
      <alignment horizontal="left"/>
      <protection/>
    </xf>
    <xf numFmtId="0" fontId="7" fillId="0" borderId="0" xfId="64" applyFont="1" applyFill="1" applyBorder="1" applyAlignment="1">
      <alignment horizontal="center"/>
      <protection/>
    </xf>
    <xf numFmtId="0" fontId="32" fillId="0" borderId="0" xfId="64" applyFont="1" applyFill="1">
      <alignment/>
      <protection/>
    </xf>
    <xf numFmtId="1" fontId="6" fillId="0" borderId="0" xfId="64" applyNumberFormat="1" applyFont="1">
      <alignment/>
      <protection/>
    </xf>
    <xf numFmtId="0" fontId="6" fillId="0" borderId="0" xfId="64" applyFont="1" applyFill="1" applyBorder="1" applyAlignment="1">
      <alignment/>
      <protection/>
    </xf>
    <xf numFmtId="3" fontId="6" fillId="0" borderId="0" xfId="64" applyNumberFormat="1" applyFont="1">
      <alignment/>
      <protection/>
    </xf>
    <xf numFmtId="0" fontId="6" fillId="0" borderId="0" xfId="64" applyFont="1" applyBorder="1" applyAlignment="1">
      <alignment horizontal="left" indent="1"/>
      <protection/>
    </xf>
    <xf numFmtId="0" fontId="11" fillId="0" borderId="0" xfId="64" applyFont="1" applyAlignment="1">
      <alignment horizontal="left" indent="1"/>
      <protection/>
    </xf>
    <xf numFmtId="3" fontId="6" fillId="0" borderId="0" xfId="64" applyNumberFormat="1" applyFont="1" applyBorder="1">
      <alignment/>
      <protection/>
    </xf>
    <xf numFmtId="0" fontId="11" fillId="0" borderId="0" xfId="64" applyFont="1">
      <alignment/>
      <protection/>
    </xf>
    <xf numFmtId="0" fontId="29" fillId="0" borderId="0" xfId="64" applyFont="1">
      <alignment/>
      <protection/>
    </xf>
    <xf numFmtId="0" fontId="8" fillId="0" borderId="0" xfId="64" applyFont="1" applyFill="1" applyBorder="1" applyAlignment="1">
      <alignment horizontal="right"/>
      <protection/>
    </xf>
    <xf numFmtId="0" fontId="2" fillId="0" borderId="0" xfId="64" applyFont="1" applyFill="1" applyBorder="1" applyAlignment="1">
      <alignment horizontal="right"/>
      <protection/>
    </xf>
    <xf numFmtId="0" fontId="32" fillId="0" borderId="0" xfId="64" applyFont="1" applyBorder="1">
      <alignment/>
      <protection/>
    </xf>
    <xf numFmtId="3" fontId="2" fillId="0" borderId="0" xfId="0" applyNumberFormat="1" applyFont="1" applyFill="1" applyBorder="1" applyAlignment="1">
      <alignment horizontal="right"/>
    </xf>
    <xf numFmtId="3" fontId="0" fillId="0" borderId="0" xfId="0" applyNumberFormat="1" applyFill="1" applyAlignment="1">
      <alignment/>
    </xf>
    <xf numFmtId="181" fontId="6" fillId="0" borderId="0" xfId="64" applyNumberFormat="1" applyFont="1" applyFill="1">
      <alignment/>
      <protection/>
    </xf>
    <xf numFmtId="3" fontId="6" fillId="0" borderId="0" xfId="44" applyNumberFormat="1" applyFont="1" applyFill="1" applyBorder="1" applyAlignment="1">
      <alignment/>
    </xf>
    <xf numFmtId="3" fontId="11" fillId="0" borderId="0" xfId="64" applyNumberFormat="1" applyFont="1" applyFill="1" applyBorder="1" applyAlignment="1">
      <alignment horizontal="right" vertical="center"/>
      <protection/>
    </xf>
    <xf numFmtId="3" fontId="25" fillId="0" borderId="15" xfId="42" applyNumberFormat="1" applyFont="1" applyFill="1" applyBorder="1" applyAlignment="1">
      <alignment/>
    </xf>
    <xf numFmtId="0" fontId="6" fillId="0" borderId="15" xfId="64" applyFont="1" applyBorder="1">
      <alignment/>
      <protection/>
    </xf>
    <xf numFmtId="3" fontId="6" fillId="0" borderId="15" xfId="64" applyNumberFormat="1" applyFont="1" applyBorder="1">
      <alignment/>
      <protection/>
    </xf>
    <xf numFmtId="0" fontId="6" fillId="0" borderId="15" xfId="64" applyFont="1" applyFill="1" applyBorder="1">
      <alignment/>
      <protection/>
    </xf>
    <xf numFmtId="3" fontId="6" fillId="0" borderId="15" xfId="42" applyNumberFormat="1" applyFont="1" applyFill="1" applyBorder="1" applyAlignment="1">
      <alignment/>
    </xf>
    <xf numFmtId="41" fontId="6" fillId="0" borderId="15" xfId="42" applyNumberFormat="1" applyFont="1" applyBorder="1" applyAlignment="1">
      <alignment horizontal="right"/>
    </xf>
    <xf numFmtId="3" fontId="9" fillId="0" borderId="15" xfId="42" applyNumberFormat="1" applyFont="1" applyBorder="1" applyAlignment="1">
      <alignment/>
    </xf>
    <xf numFmtId="167" fontId="6" fillId="0" borderId="0" xfId="64" applyNumberFormat="1" applyFont="1">
      <alignment/>
      <protection/>
    </xf>
    <xf numFmtId="164" fontId="6" fillId="0" borderId="0" xfId="42" applyNumberFormat="1" applyFont="1" applyFill="1" applyAlignment="1">
      <alignment/>
    </xf>
    <xf numFmtId="167" fontId="11" fillId="0" borderId="0" xfId="71" applyNumberFormat="1" applyFont="1" applyFill="1" applyBorder="1" applyAlignment="1">
      <alignment horizontal="right" wrapText="1"/>
      <protection/>
    </xf>
    <xf numFmtId="167" fontId="11" fillId="0" borderId="0" xfId="71" applyNumberFormat="1" applyFont="1" applyFill="1" applyBorder="1">
      <alignment/>
      <protection/>
    </xf>
    <xf numFmtId="164" fontId="30" fillId="0" borderId="0" xfId="42" applyNumberFormat="1" applyFont="1" applyFill="1" applyBorder="1" applyAlignment="1">
      <alignment/>
    </xf>
    <xf numFmtId="167" fontId="11" fillId="0" borderId="0" xfId="71" applyNumberFormat="1" applyFont="1" applyFill="1">
      <alignment/>
      <protection/>
    </xf>
    <xf numFmtId="1" fontId="11" fillId="0" borderId="0" xfId="71" applyNumberFormat="1" applyFont="1" applyFill="1" applyAlignment="1">
      <alignment horizontal="right" wrapText="1"/>
      <protection/>
    </xf>
    <xf numFmtId="1" fontId="11" fillId="0" borderId="0" xfId="71" applyNumberFormat="1" applyFont="1" applyFill="1" applyBorder="1">
      <alignment/>
      <protection/>
    </xf>
    <xf numFmtId="1" fontId="11" fillId="0" borderId="0" xfId="71" applyNumberFormat="1" applyFont="1" applyFill="1">
      <alignment/>
      <protection/>
    </xf>
    <xf numFmtId="1" fontId="29" fillId="0" borderId="0" xfId="71" applyNumberFormat="1" applyFont="1" applyFill="1" applyBorder="1" applyAlignment="1">
      <alignment vertical="top" wrapText="1"/>
      <protection/>
    </xf>
    <xf numFmtId="164" fontId="6" fillId="0" borderId="0" xfId="42" applyNumberFormat="1" applyFont="1" applyFill="1" applyAlignment="1">
      <alignment horizontal="right"/>
    </xf>
    <xf numFmtId="1" fontId="0" fillId="0" borderId="0" xfId="0" applyNumberFormat="1" applyFill="1" applyAlignment="1">
      <alignment/>
    </xf>
    <xf numFmtId="0" fontId="7" fillId="0" borderId="0" xfId="69" applyFont="1" applyFill="1" applyBorder="1">
      <alignment/>
      <protection/>
    </xf>
    <xf numFmtId="3" fontId="0" fillId="0" borderId="0" xfId="0" applyNumberFormat="1" applyAlignment="1">
      <alignment/>
    </xf>
    <xf numFmtId="1" fontId="0" fillId="37" borderId="0" xfId="0" applyNumberFormat="1" applyFill="1" applyAlignment="1">
      <alignment/>
    </xf>
    <xf numFmtId="16" fontId="6" fillId="0" borderId="0" xfId="0" applyNumberFormat="1" applyFont="1" applyBorder="1" applyAlignment="1" quotePrefix="1">
      <alignment horizontal="left"/>
    </xf>
    <xf numFmtId="0" fontId="8" fillId="0" borderId="0" xfId="0" applyFont="1" applyBorder="1" applyAlignment="1">
      <alignment horizontal="center"/>
    </xf>
    <xf numFmtId="0" fontId="6" fillId="0" borderId="0" xfId="0" applyFont="1" applyBorder="1" applyAlignment="1" quotePrefix="1">
      <alignment horizontal="left"/>
    </xf>
    <xf numFmtId="1" fontId="11" fillId="0" borderId="0" xfId="72" applyNumberFormat="1" applyFont="1" applyFill="1" applyBorder="1" applyAlignment="1">
      <alignment horizontal="right" vertical="top" wrapText="1"/>
      <protection/>
    </xf>
    <xf numFmtId="1" fontId="6" fillId="0" borderId="0" xfId="72" applyNumberFormat="1" applyFont="1" applyFill="1" applyBorder="1" applyAlignment="1">
      <alignment horizontal="right" vertical="top" wrapText="1"/>
      <protection/>
    </xf>
    <xf numFmtId="0" fontId="11" fillId="0" borderId="0" xfId="72" applyFont="1" applyFill="1" applyBorder="1" applyAlignment="1">
      <alignment horizontal="right" vertical="top" wrapText="1"/>
      <protection/>
    </xf>
    <xf numFmtId="3" fontId="30" fillId="0" borderId="0" xfId="72" applyNumberFormat="1" applyFont="1" applyFill="1" applyBorder="1" applyAlignment="1">
      <alignment horizontal="right" vertical="top" wrapText="1"/>
      <protection/>
    </xf>
    <xf numFmtId="0" fontId="27" fillId="0" borderId="0" xfId="0" applyFont="1" applyBorder="1" applyAlignment="1">
      <alignment horizontal="right" wrapText="1"/>
    </xf>
    <xf numFmtId="0" fontId="0" fillId="0" borderId="0" xfId="0" applyAlignment="1">
      <alignment horizontal="right"/>
    </xf>
    <xf numFmtId="0" fontId="33" fillId="0" borderId="0" xfId="0" applyFont="1" applyBorder="1" applyAlignment="1" quotePrefix="1">
      <alignment horizontal="left"/>
    </xf>
    <xf numFmtId="0" fontId="29" fillId="0" borderId="0" xfId="0" applyFont="1" applyBorder="1" applyAlignment="1">
      <alignment horizontal="center" wrapText="1"/>
    </xf>
    <xf numFmtId="1" fontId="11" fillId="0" borderId="0" xfId="71" applyNumberFormat="1" applyFont="1" applyFill="1" applyBorder="1" applyAlignment="1">
      <alignment vertical="top" wrapText="1"/>
      <protection/>
    </xf>
    <xf numFmtId="1" fontId="29" fillId="0" borderId="0" xfId="71" applyNumberFormat="1" applyFont="1" applyFill="1" applyBorder="1" applyAlignment="1">
      <alignment horizontal="right" vertical="top" wrapText="1"/>
      <protection/>
    </xf>
    <xf numFmtId="1" fontId="6" fillId="0" borderId="0" xfId="71" applyNumberFormat="1" applyFont="1" applyFill="1" applyBorder="1" applyAlignment="1">
      <alignment horizontal="right"/>
      <protection/>
    </xf>
    <xf numFmtId="1" fontId="11" fillId="0" borderId="0" xfId="71" applyNumberFormat="1" applyFont="1" applyFill="1" applyBorder="1" applyAlignment="1">
      <alignment horizontal="left" vertical="top" wrapText="1"/>
      <protection/>
    </xf>
    <xf numFmtId="0" fontId="7" fillId="0" borderId="0" xfId="0" applyFont="1" applyBorder="1" applyAlignment="1">
      <alignment horizontal="center" wrapText="1"/>
    </xf>
    <xf numFmtId="16" fontId="7" fillId="0" borderId="0" xfId="0" applyNumberFormat="1" applyFont="1" applyBorder="1" applyAlignment="1">
      <alignment horizontal="center" wrapText="1"/>
    </xf>
    <xf numFmtId="1" fontId="29" fillId="0" borderId="0" xfId="71" applyNumberFormat="1" applyFont="1" applyFill="1" applyBorder="1" applyAlignment="1">
      <alignment wrapText="1"/>
      <protection/>
    </xf>
    <xf numFmtId="0" fontId="99" fillId="0" borderId="0" xfId="56" applyFont="1" applyBorder="1" applyAlignment="1">
      <alignment/>
    </xf>
    <xf numFmtId="0" fontId="100" fillId="0" borderId="0" xfId="64" applyFont="1" applyAlignment="1">
      <alignment horizontal="left" vertical="top"/>
      <protection/>
    </xf>
    <xf numFmtId="0" fontId="0" fillId="0" borderId="0" xfId="64">
      <alignment/>
      <protection/>
    </xf>
    <xf numFmtId="0" fontId="100" fillId="0" borderId="0" xfId="64" applyFont="1">
      <alignment/>
      <protection/>
    </xf>
    <xf numFmtId="0" fontId="101" fillId="0" borderId="0" xfId="64" applyFont="1">
      <alignment/>
      <protection/>
    </xf>
    <xf numFmtId="0" fontId="101" fillId="0" borderId="0" xfId="64" applyFont="1" applyAlignment="1">
      <alignment horizontal="left" vertical="top"/>
      <protection/>
    </xf>
    <xf numFmtId="0" fontId="0" fillId="0" borderId="0" xfId="65" applyFont="1" applyAlignment="1">
      <alignment wrapText="1"/>
      <protection/>
    </xf>
    <xf numFmtId="0" fontId="0" fillId="0" borderId="0" xfId="65" applyFont="1">
      <alignment/>
      <protection/>
    </xf>
    <xf numFmtId="0" fontId="0" fillId="0" borderId="0" xfId="64" applyFont="1" applyAlignment="1">
      <alignment wrapText="1"/>
      <protection/>
    </xf>
    <xf numFmtId="0" fontId="0" fillId="0" borderId="0" xfId="65" applyAlignment="1">
      <alignment wrapText="1"/>
      <protection/>
    </xf>
    <xf numFmtId="167" fontId="6" fillId="0" borderId="0" xfId="0" applyNumberFormat="1" applyFont="1" applyFill="1" applyAlignment="1">
      <alignment horizontal="right"/>
    </xf>
    <xf numFmtId="0" fontId="27" fillId="0" borderId="0" xfId="0" applyFont="1" applyBorder="1" applyAlignment="1">
      <alignment/>
    </xf>
    <xf numFmtId="0" fontId="11" fillId="0" borderId="0" xfId="71" applyFont="1" applyFill="1" applyBorder="1" applyAlignment="1">
      <alignment vertical="top" wrapText="1"/>
      <protection/>
    </xf>
    <xf numFmtId="0" fontId="7" fillId="0" borderId="0" xfId="0" applyFont="1" applyBorder="1" applyAlignment="1">
      <alignment wrapText="1"/>
    </xf>
    <xf numFmtId="0" fontId="29" fillId="0" borderId="0" xfId="71" applyFont="1" applyFill="1" applyAlignment="1">
      <alignment wrapText="1"/>
      <protection/>
    </xf>
    <xf numFmtId="0" fontId="7" fillId="0" borderId="0" xfId="0" applyFont="1" applyBorder="1" applyAlignment="1">
      <alignment horizontal="left"/>
    </xf>
    <xf numFmtId="0" fontId="6" fillId="0" borderId="0" xfId="0" applyFont="1" applyBorder="1" applyAlignment="1">
      <alignment horizontal="left" indent="3"/>
    </xf>
    <xf numFmtId="0" fontId="7" fillId="0" borderId="0" xfId="71" applyFont="1" applyFill="1" applyBorder="1">
      <alignment/>
      <protection/>
    </xf>
    <xf numFmtId="0" fontId="2" fillId="0" borderId="0" xfId="71" applyFont="1" applyFill="1" applyBorder="1" applyAlignment="1">
      <alignment horizontal="right"/>
      <protection/>
    </xf>
    <xf numFmtId="1" fontId="24" fillId="0" borderId="0" xfId="73" applyNumberFormat="1" applyFont="1" applyBorder="1" applyAlignment="1">
      <alignment horizontal="right" wrapText="1"/>
      <protection/>
    </xf>
    <xf numFmtId="1" fontId="24" fillId="0" borderId="0" xfId="73" applyNumberFormat="1" applyFont="1" applyFill="1" applyBorder="1" applyAlignment="1">
      <alignment horizontal="right" wrapText="1"/>
      <protection/>
    </xf>
    <xf numFmtId="167" fontId="6" fillId="0" borderId="0" xfId="64" applyNumberFormat="1" applyFont="1" applyBorder="1" applyAlignment="1">
      <alignment horizontal="right"/>
      <protection/>
    </xf>
    <xf numFmtId="167" fontId="6" fillId="0" borderId="0" xfId="0" applyNumberFormat="1" applyFont="1" applyBorder="1" applyAlignment="1">
      <alignment horizontal="right"/>
    </xf>
    <xf numFmtId="0" fontId="11" fillId="0" borderId="0" xfId="0" applyFont="1" applyBorder="1" applyAlignment="1">
      <alignment/>
    </xf>
    <xf numFmtId="0" fontId="30" fillId="0" borderId="0" xfId="0" applyFont="1" applyBorder="1" applyAlignment="1">
      <alignment/>
    </xf>
    <xf numFmtId="0" fontId="11" fillId="0" borderId="0" xfId="0" applyFont="1" applyFill="1" applyBorder="1" applyAlignment="1">
      <alignment/>
    </xf>
    <xf numFmtId="0" fontId="7" fillId="0" borderId="0" xfId="0" applyFont="1" applyFill="1" applyBorder="1" applyAlignment="1">
      <alignment horizontal="right" wrapText="1"/>
    </xf>
    <xf numFmtId="1" fontId="29" fillId="0" borderId="0" xfId="71" applyNumberFormat="1" applyFont="1" applyFill="1" applyAlignment="1">
      <alignment wrapText="1"/>
      <protection/>
    </xf>
    <xf numFmtId="0" fontId="7" fillId="0" borderId="0" xfId="64" applyFont="1" applyBorder="1" applyAlignment="1">
      <alignment wrapText="1"/>
      <protection/>
    </xf>
    <xf numFmtId="0" fontId="28" fillId="0" borderId="0" xfId="64" applyFont="1" applyBorder="1" applyAlignment="1">
      <alignment horizontal="right" wrapText="1"/>
      <protection/>
    </xf>
    <xf numFmtId="0" fontId="29" fillId="0" borderId="0" xfId="71" applyFont="1" applyAlignment="1">
      <alignment wrapText="1"/>
      <protection/>
    </xf>
    <xf numFmtId="0" fontId="11" fillId="0" borderId="0" xfId="71" applyFont="1" applyAlignment="1">
      <alignment wrapText="1"/>
      <protection/>
    </xf>
    <xf numFmtId="0" fontId="11" fillId="0" borderId="0" xfId="71" applyFont="1" applyAlignment="1">
      <alignment horizontal="left" wrapText="1"/>
      <protection/>
    </xf>
    <xf numFmtId="0" fontId="11" fillId="0" borderId="0" xfId="71" applyFont="1" applyBorder="1" applyAlignment="1">
      <alignment wrapText="1"/>
      <protection/>
    </xf>
    <xf numFmtId="0" fontId="11" fillId="0" borderId="0" xfId="71" applyFont="1" applyFill="1" applyAlignment="1">
      <alignment wrapText="1"/>
      <protection/>
    </xf>
    <xf numFmtId="0" fontId="11" fillId="0" borderId="0" xfId="71" applyFont="1" applyFill="1" applyBorder="1" applyAlignment="1">
      <alignment wrapText="1"/>
      <protection/>
    </xf>
    <xf numFmtId="0" fontId="6" fillId="0" borderId="0" xfId="64" applyFont="1" applyAlignment="1">
      <alignment horizontal="left"/>
      <protection/>
    </xf>
    <xf numFmtId="0" fontId="28" fillId="0" borderId="0" xfId="0" applyFont="1" applyBorder="1" applyAlignment="1">
      <alignment horizontal="center" wrapText="1"/>
    </xf>
    <xf numFmtId="167" fontId="6" fillId="0" borderId="0" xfId="0" applyNumberFormat="1" applyFont="1" applyFill="1" applyAlignment="1">
      <alignment horizontal="right"/>
    </xf>
    <xf numFmtId="167" fontId="6" fillId="0" borderId="0" xfId="74" applyNumberFormat="1" applyFont="1" applyBorder="1" applyAlignment="1">
      <alignment wrapText="1"/>
      <protection/>
    </xf>
    <xf numFmtId="167" fontId="6" fillId="0" borderId="0" xfId="74" applyNumberFormat="1" applyFont="1" applyFill="1" applyBorder="1" applyAlignment="1">
      <alignment wrapText="1"/>
      <protection/>
    </xf>
    <xf numFmtId="0" fontId="6" fillId="0" borderId="0" xfId="74" applyFont="1" applyBorder="1" applyAlignment="1">
      <alignment horizontal="right" wrapText="1"/>
      <protection/>
    </xf>
    <xf numFmtId="167" fontId="6" fillId="0" borderId="0" xfId="71" applyNumberFormat="1" applyFont="1" applyFill="1" applyBorder="1">
      <alignment/>
      <protection/>
    </xf>
    <xf numFmtId="1" fontId="6" fillId="0" borderId="0" xfId="74" applyNumberFormat="1" applyFont="1" applyBorder="1" applyAlignment="1">
      <alignment wrapText="1"/>
      <protection/>
    </xf>
    <xf numFmtId="1" fontId="6" fillId="0" borderId="0" xfId="74" applyNumberFormat="1" applyFont="1" applyFill="1" applyBorder="1" applyAlignment="1">
      <alignment wrapText="1"/>
      <protection/>
    </xf>
    <xf numFmtId="0" fontId="6" fillId="0" borderId="0" xfId="74" applyFont="1" applyFill="1" applyBorder="1" applyAlignment="1">
      <alignment horizontal="right" wrapText="1"/>
      <protection/>
    </xf>
    <xf numFmtId="167" fontId="6" fillId="0" borderId="0" xfId="0" applyNumberFormat="1" applyFont="1" applyAlignment="1">
      <alignment/>
    </xf>
    <xf numFmtId="167" fontId="6" fillId="0" borderId="0" xfId="0" applyNumberFormat="1" applyFont="1" applyAlignment="1">
      <alignment horizontal="right"/>
    </xf>
    <xf numFmtId="164" fontId="102" fillId="0" borderId="0" xfId="42" applyNumberFormat="1" applyFont="1" applyBorder="1" applyAlignment="1">
      <alignment/>
    </xf>
    <xf numFmtId="0" fontId="32" fillId="0" borderId="0" xfId="0" applyFont="1" applyFill="1" applyBorder="1" applyAlignment="1">
      <alignment horizontal="left"/>
    </xf>
    <xf numFmtId="0" fontId="7" fillId="0" borderId="0" xfId="64" applyFont="1" applyFill="1" applyBorder="1" applyAlignment="1">
      <alignment horizontal="center" wrapText="1"/>
      <protection/>
    </xf>
    <xf numFmtId="0" fontId="7" fillId="0" borderId="0" xfId="64" applyFont="1" applyFill="1" applyBorder="1" applyAlignment="1">
      <alignment horizontal="centerContinuous" wrapText="1"/>
      <protection/>
    </xf>
    <xf numFmtId="0" fontId="6" fillId="0" borderId="0" xfId="64" applyFont="1" applyBorder="1" applyAlignment="1">
      <alignment/>
      <protection/>
    </xf>
    <xf numFmtId="0" fontId="7" fillId="0" borderId="0" xfId="64" applyFont="1" applyFill="1" applyBorder="1" applyAlignment="1">
      <alignment/>
      <protection/>
    </xf>
    <xf numFmtId="0" fontId="7" fillId="0" borderId="0" xfId="64" applyFont="1" applyFill="1" applyBorder="1" applyAlignment="1">
      <alignment horizontal="left" wrapText="1"/>
      <protection/>
    </xf>
    <xf numFmtId="0" fontId="7" fillId="0" borderId="0" xfId="64" applyFont="1" applyFill="1" applyBorder="1" applyAlignment="1">
      <alignment horizontal="right" wrapText="1"/>
      <protection/>
    </xf>
    <xf numFmtId="0" fontId="7" fillId="0" borderId="0" xfId="64" applyFont="1" applyFill="1" applyBorder="1" applyAlignment="1">
      <alignment wrapText="1"/>
      <protection/>
    </xf>
    <xf numFmtId="0" fontId="44" fillId="0" borderId="0" xfId="0" applyFont="1" applyBorder="1" applyAlignment="1">
      <alignment horizontal="center" wrapText="1"/>
    </xf>
    <xf numFmtId="0" fontId="0" fillId="0" borderId="0" xfId="64" applyFill="1">
      <alignment/>
      <protection/>
    </xf>
    <xf numFmtId="1" fontId="0" fillId="0" borderId="0" xfId="69" applyNumberFormat="1" applyFont="1" applyFill="1" applyBorder="1" applyAlignment="1">
      <alignment horizontal="centerContinuous"/>
      <protection/>
    </xf>
    <xf numFmtId="1" fontId="1" fillId="0" borderId="0" xfId="69" applyNumberFormat="1" applyFont="1" applyFill="1" applyBorder="1" applyAlignment="1">
      <alignment horizontal="centerContinuous"/>
      <protection/>
    </xf>
    <xf numFmtId="1" fontId="1" fillId="0" borderId="0" xfId="69" applyNumberFormat="1" applyFont="1" applyFill="1" applyBorder="1" applyAlignment="1">
      <alignment horizontal="center" wrapText="1"/>
      <protection/>
    </xf>
    <xf numFmtId="1" fontId="0" fillId="0" borderId="0" xfId="69" applyNumberFormat="1" applyFont="1" applyFill="1" applyBorder="1" applyAlignment="1">
      <alignment horizontal="center" vertical="top" wrapText="1"/>
      <protection/>
    </xf>
    <xf numFmtId="1" fontId="2" fillId="0" borderId="0" xfId="69" applyNumberFormat="1" applyFont="1" applyFill="1" applyBorder="1" applyAlignment="1">
      <alignment horizontal="right" vertical="top"/>
      <protection/>
    </xf>
    <xf numFmtId="1" fontId="7" fillId="0" borderId="0" xfId="69" applyNumberFormat="1" applyFont="1" applyFill="1" applyBorder="1">
      <alignment/>
      <protection/>
    </xf>
    <xf numFmtId="0" fontId="28" fillId="0" borderId="0" xfId="0" applyFont="1" applyBorder="1" applyAlignment="1">
      <alignment/>
    </xf>
    <xf numFmtId="0" fontId="7" fillId="0" borderId="0" xfId="0" applyFont="1" applyBorder="1" applyAlignment="1">
      <alignment horizontal="right"/>
    </xf>
    <xf numFmtId="0" fontId="7" fillId="0" borderId="0" xfId="0" applyFont="1" applyFill="1" applyBorder="1" applyAlignment="1">
      <alignment horizontal="right"/>
    </xf>
    <xf numFmtId="0" fontId="7" fillId="0" borderId="0" xfId="0" applyFont="1" applyFill="1" applyBorder="1" applyAlignment="1">
      <alignment horizontal="right"/>
    </xf>
    <xf numFmtId="41" fontId="6" fillId="0" borderId="0" xfId="0" applyNumberFormat="1" applyFont="1" applyBorder="1" applyAlignment="1">
      <alignment/>
    </xf>
    <xf numFmtId="41" fontId="6" fillId="0" borderId="0" xfId="0" applyNumberFormat="1" applyFont="1" applyFill="1" applyBorder="1" applyAlignment="1">
      <alignment/>
    </xf>
    <xf numFmtId="181" fontId="6" fillId="0" borderId="0" xfId="0" applyNumberFormat="1" applyFont="1" applyBorder="1" applyAlignment="1">
      <alignment/>
    </xf>
    <xf numFmtId="3" fontId="6" fillId="0" borderId="0" xfId="0" applyNumberFormat="1" applyFont="1" applyFill="1" applyBorder="1" applyAlignment="1">
      <alignment/>
    </xf>
    <xf numFmtId="167" fontId="12" fillId="0" borderId="0" xfId="0" applyNumberFormat="1" applyFont="1" applyBorder="1" applyAlignment="1">
      <alignment/>
    </xf>
    <xf numFmtId="0" fontId="103" fillId="0" borderId="0" xfId="0" applyFont="1" applyBorder="1" applyAlignment="1">
      <alignment horizontal="left" wrapText="1"/>
    </xf>
    <xf numFmtId="167" fontId="97" fillId="0" borderId="0" xfId="0" applyNumberFormat="1" applyFont="1" applyBorder="1" applyAlignment="1">
      <alignment/>
    </xf>
    <xf numFmtId="0" fontId="97" fillId="0" borderId="0" xfId="0" applyFont="1" applyBorder="1" applyAlignment="1">
      <alignment/>
    </xf>
    <xf numFmtId="0" fontId="13" fillId="0" borderId="0" xfId="0" applyFont="1" applyBorder="1" applyAlignment="1">
      <alignment horizontal="center"/>
    </xf>
    <xf numFmtId="0" fontId="104" fillId="0" borderId="0" xfId="0" applyFont="1" applyBorder="1" applyAlignment="1">
      <alignment horizontal="left" wrapText="1"/>
    </xf>
    <xf numFmtId="0" fontId="97" fillId="0" borderId="0" xfId="0" applyFont="1" applyBorder="1" applyAlignment="1">
      <alignment horizontal="left"/>
    </xf>
    <xf numFmtId="167" fontId="12" fillId="0" borderId="0" xfId="0" applyNumberFormat="1" applyFont="1" applyBorder="1" applyAlignment="1">
      <alignment/>
    </xf>
    <xf numFmtId="3" fontId="105" fillId="0" borderId="0" xfId="0" applyNumberFormat="1" applyFont="1" applyBorder="1" applyAlignment="1">
      <alignment wrapText="1"/>
    </xf>
    <xf numFmtId="167" fontId="97" fillId="0" borderId="0" xfId="0" applyNumberFormat="1" applyFont="1" applyBorder="1" applyAlignment="1">
      <alignment/>
    </xf>
    <xf numFmtId="3" fontId="6" fillId="0" borderId="0" xfId="42" applyNumberFormat="1" applyFont="1" applyFill="1" applyBorder="1" applyAlignment="1">
      <alignment horizontal="right"/>
    </xf>
    <xf numFmtId="1" fontId="6" fillId="0" borderId="0" xfId="64" applyNumberFormat="1" applyFont="1" applyFill="1" applyBorder="1">
      <alignment/>
      <protection/>
    </xf>
    <xf numFmtId="1" fontId="6" fillId="0" borderId="0" xfId="64" applyNumberFormat="1" applyFont="1" applyFill="1" applyBorder="1" applyAlignment="1">
      <alignment horizontal="right"/>
      <protection/>
    </xf>
    <xf numFmtId="1" fontId="6" fillId="0" borderId="0" xfId="42" applyNumberFormat="1" applyFont="1" applyFill="1" applyAlignment="1">
      <alignment/>
    </xf>
    <xf numFmtId="1" fontId="6" fillId="0" borderId="0" xfId="42" applyNumberFormat="1" applyFont="1" applyFill="1" applyAlignment="1">
      <alignment horizontal="right"/>
    </xf>
    <xf numFmtId="3" fontId="1" fillId="0" borderId="0" xfId="64" applyNumberFormat="1" applyFont="1" applyFill="1" applyBorder="1" applyAlignment="1">
      <alignment horizontal="right"/>
      <protection/>
    </xf>
    <xf numFmtId="2" fontId="0" fillId="0" borderId="0" xfId="0" applyNumberFormat="1" applyFill="1" applyAlignment="1">
      <alignment/>
    </xf>
    <xf numFmtId="164" fontId="0" fillId="0" borderId="0" xfId="42" applyNumberFormat="1" applyFill="1" applyBorder="1" applyAlignment="1" applyProtection="1">
      <alignment horizontal="left"/>
      <protection/>
    </xf>
    <xf numFmtId="167" fontId="6" fillId="0" borderId="0" xfId="71" applyNumberFormat="1" applyFont="1" applyFill="1" applyBorder="1" applyAlignment="1">
      <alignment horizontal="right" wrapText="1"/>
      <protection/>
    </xf>
    <xf numFmtId="167" fontId="29" fillId="0" borderId="0" xfId="71" applyNumberFormat="1" applyFont="1" applyFill="1" applyBorder="1" applyAlignment="1">
      <alignment vertical="top" wrapText="1"/>
      <protection/>
    </xf>
    <xf numFmtId="41" fontId="6" fillId="0" borderId="0" xfId="0" applyNumberFormat="1" applyFont="1" applyFill="1" applyBorder="1" applyAlignment="1">
      <alignment horizontal="right"/>
    </xf>
    <xf numFmtId="1" fontId="6" fillId="0" borderId="0" xfId="71" applyNumberFormat="1" applyFont="1" applyFill="1" applyBorder="1">
      <alignment/>
      <protection/>
    </xf>
    <xf numFmtId="0" fontId="1" fillId="36" borderId="16" xfId="67" applyFont="1" applyFill="1" applyBorder="1" applyAlignment="1">
      <alignment horizontal="center" wrapText="1"/>
      <protection/>
    </xf>
    <xf numFmtId="0" fontId="1" fillId="36" borderId="0" xfId="67" applyFont="1" applyFill="1" applyBorder="1" applyAlignment="1">
      <alignment horizontal="center" wrapText="1"/>
      <protection/>
    </xf>
    <xf numFmtId="1" fontId="11" fillId="0" borderId="0" xfId="71" applyNumberFormat="1" applyFont="1" applyFill="1" applyAlignment="1">
      <alignment horizontal="right" vertical="top" wrapText="1"/>
      <protection/>
    </xf>
    <xf numFmtId="1" fontId="6" fillId="0" borderId="0" xfId="71" applyNumberFormat="1" applyFont="1" applyFill="1" applyAlignment="1">
      <alignment horizontal="right" vertical="top" wrapText="1"/>
      <protection/>
    </xf>
    <xf numFmtId="1" fontId="6" fillId="0" borderId="0" xfId="71" applyNumberFormat="1" applyFont="1" applyFill="1">
      <alignment/>
      <protection/>
    </xf>
    <xf numFmtId="0" fontId="6" fillId="0" borderId="0" xfId="0" applyFont="1" applyFill="1" applyAlignment="1">
      <alignment horizontal="right"/>
    </xf>
    <xf numFmtId="1" fontId="29" fillId="0" borderId="0" xfId="71" applyNumberFormat="1" applyFont="1" applyFill="1" applyAlignment="1">
      <alignment vertical="top" wrapText="1"/>
      <protection/>
    </xf>
    <xf numFmtId="1" fontId="11" fillId="0" borderId="0" xfId="71" applyNumberFormat="1" applyFont="1" applyFill="1" applyBorder="1" applyAlignment="1">
      <alignment horizontal="right" vertical="top" wrapText="1"/>
      <protection/>
    </xf>
    <xf numFmtId="167" fontId="6" fillId="0" borderId="0" xfId="71" applyNumberFormat="1" applyFont="1" applyFill="1" applyAlignment="1">
      <alignment horizontal="right" vertical="top" wrapText="1"/>
      <protection/>
    </xf>
    <xf numFmtId="1" fontId="6" fillId="0" borderId="0" xfId="71" applyNumberFormat="1" applyFont="1" applyFill="1" applyBorder="1" applyAlignment="1">
      <alignment horizontal="right" vertical="top" wrapText="1"/>
      <protection/>
    </xf>
    <xf numFmtId="3" fontId="30" fillId="0" borderId="0" xfId="71" applyNumberFormat="1" applyFont="1" applyFill="1" applyAlignment="1">
      <alignment horizontal="right" wrapText="1"/>
      <protection/>
    </xf>
    <xf numFmtId="167" fontId="11" fillId="0" borderId="0" xfId="71" applyNumberFormat="1" applyFont="1" applyFill="1" applyAlignment="1">
      <alignment horizontal="right"/>
      <protection/>
    </xf>
    <xf numFmtId="41" fontId="11" fillId="0" borderId="0" xfId="71" applyNumberFormat="1" applyFont="1" applyFill="1" applyAlignment="1">
      <alignment horizontal="right" wrapText="1"/>
      <protection/>
    </xf>
    <xf numFmtId="167" fontId="6" fillId="0" borderId="0" xfId="0" applyNumberFormat="1" applyFont="1" applyFill="1" applyAlignment="1">
      <alignment/>
    </xf>
    <xf numFmtId="1" fontId="8" fillId="0" borderId="0" xfId="71" applyNumberFormat="1" applyFont="1" applyFill="1" applyAlignment="1">
      <alignment horizontal="right" wrapText="1"/>
      <protection/>
    </xf>
    <xf numFmtId="41" fontId="11" fillId="0" borderId="0" xfId="71" applyNumberFormat="1" applyFont="1" applyFill="1" applyBorder="1" applyAlignment="1">
      <alignment horizontal="right" wrapText="1"/>
      <protection/>
    </xf>
    <xf numFmtId="167" fontId="6" fillId="0" borderId="0" xfId="0" applyNumberFormat="1" applyFont="1" applyFill="1" applyBorder="1" applyAlignment="1">
      <alignment horizontal="right"/>
    </xf>
    <xf numFmtId="168" fontId="6" fillId="36" borderId="0" xfId="70" applyFont="1" applyFill="1" applyBorder="1">
      <alignment/>
      <protection/>
    </xf>
    <xf numFmtId="168" fontId="6" fillId="36" borderId="0" xfId="70" applyFont="1" applyFill="1" applyBorder="1" applyAlignment="1">
      <alignment horizontal="left"/>
      <protection/>
    </xf>
    <xf numFmtId="168" fontId="48" fillId="36" borderId="0" xfId="70" applyFont="1" applyFill="1" applyBorder="1">
      <alignment/>
      <protection/>
    </xf>
    <xf numFmtId="168" fontId="8" fillId="36" borderId="0" xfId="70" applyFont="1" applyFill="1" applyBorder="1" applyAlignment="1">
      <alignment horizontal="left"/>
      <protection/>
    </xf>
    <xf numFmtId="167" fontId="6" fillId="0" borderId="0" xfId="66" applyNumberFormat="1" applyFont="1" applyBorder="1">
      <alignment/>
      <protection/>
    </xf>
    <xf numFmtId="0" fontId="0" fillId="0" borderId="0" xfId="66" applyFont="1" applyBorder="1">
      <alignment/>
      <protection/>
    </xf>
    <xf numFmtId="164" fontId="8" fillId="0" borderId="0" xfId="47" applyNumberFormat="1" applyFont="1" applyBorder="1" applyAlignment="1">
      <alignment/>
    </xf>
    <xf numFmtId="3" fontId="8" fillId="0" borderId="0" xfId="42" applyNumberFormat="1" applyFont="1" applyFill="1" applyBorder="1" applyAlignment="1">
      <alignment horizontal="right"/>
    </xf>
    <xf numFmtId="3" fontId="8" fillId="0" borderId="0" xfId="64" applyNumberFormat="1" applyFont="1" applyFill="1" applyBorder="1">
      <alignment/>
      <protection/>
    </xf>
    <xf numFmtId="0" fontId="6" fillId="0" borderId="0" xfId="64" applyFont="1" applyBorder="1" applyAlignment="1">
      <alignment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5" xfId="49"/>
    <cellStyle name="Currency" xfId="50"/>
    <cellStyle name="Currency [0]" xfId="51"/>
    <cellStyle name="Currency 2"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2 2" xfId="65"/>
    <cellStyle name="Normal 2 4" xfId="66"/>
    <cellStyle name="Normal 3" xfId="67"/>
    <cellStyle name="Normal 4" xfId="68"/>
    <cellStyle name="Normal_250599" xfId="69"/>
    <cellStyle name="Normal_B3584027" xfId="70"/>
    <cellStyle name="Normal_chapter11 - personal" xfId="71"/>
    <cellStyle name="Normal_chapter11 - personal 2" xfId="72"/>
    <cellStyle name="Normal_T12.13-T12.15" xfId="73"/>
    <cellStyle name="Normal_T12.23-T12.25" xfId="74"/>
    <cellStyle name="Note" xfId="75"/>
    <cellStyle name="Output" xfId="76"/>
    <cellStyle name="Percent" xfId="77"/>
    <cellStyle name="Percent 2" xfId="78"/>
    <cellStyle name="Publication_style" xfId="79"/>
    <cellStyle name="Title" xfId="80"/>
    <cellStyle name="Total" xfId="81"/>
    <cellStyle name="Warning 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4"/>
          <c:w val="0.9435"/>
          <c:h val="0.9245"/>
        </c:manualLayout>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11"/>
              <c:pt idx="0">
                <c:v>2009</c:v>
              </c:pt>
              <c:pt idx="1">
                <c:v>2010</c:v>
              </c:pt>
              <c:pt idx="2">
                <c:v>2011</c:v>
              </c:pt>
              <c:pt idx="3">
                <c:v>2012</c:v>
              </c:pt>
              <c:pt idx="4">
                <c:v>2013</c:v>
              </c:pt>
              <c:pt idx="5">
                <c:v>2014</c:v>
              </c:pt>
              <c:pt idx="6">
                <c:v>2015</c:v>
              </c:pt>
              <c:pt idx="7">
                <c:v>2016</c:v>
              </c:pt>
              <c:pt idx="8">
                <c:v>2017</c:v>
              </c:pt>
              <c:pt idx="9">
                <c:v>2018</c:v>
              </c:pt>
              <c:pt idx="10">
                <c:v>2019</c:v>
              </c:pt>
            </c:numLit>
          </c:cat>
          <c:val>
            <c:numLit>
              <c:ptCount val="11"/>
              <c:pt idx="0">
                <c:v>11</c:v>
              </c:pt>
              <c:pt idx="1">
                <c:v>10.5</c:v>
              </c:pt>
              <c:pt idx="2">
                <c:v>11.2</c:v>
              </c:pt>
              <c:pt idx="3">
                <c:v>9.9</c:v>
              </c:pt>
              <c:pt idx="4">
                <c:v>9.7</c:v>
              </c:pt>
              <c:pt idx="5">
                <c:v>11.7</c:v>
              </c:pt>
              <c:pt idx="6">
                <c:v>12.4</c:v>
              </c:pt>
              <c:pt idx="7">
                <c:v>11.7</c:v>
              </c:pt>
              <c:pt idx="8">
                <c:v>12.8</c:v>
              </c:pt>
              <c:pt idx="9">
                <c:v>13</c:v>
              </c:pt>
              <c:pt idx="10">
                <c:v>11.9</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1"/>
              <c:pt idx="0">
                <c:v>2009</c:v>
              </c:pt>
              <c:pt idx="1">
                <c:v>2010</c:v>
              </c:pt>
              <c:pt idx="2">
                <c:v>2011</c:v>
              </c:pt>
              <c:pt idx="3">
                <c:v>2012</c:v>
              </c:pt>
              <c:pt idx="4">
                <c:v>2013</c:v>
              </c:pt>
              <c:pt idx="5">
                <c:v>2014</c:v>
              </c:pt>
              <c:pt idx="6">
                <c:v>2015</c:v>
              </c:pt>
              <c:pt idx="7">
                <c:v>2016</c:v>
              </c:pt>
              <c:pt idx="8">
                <c:v>2017</c:v>
              </c:pt>
              <c:pt idx="9">
                <c:v>2018</c:v>
              </c:pt>
              <c:pt idx="10">
                <c:v>2019</c:v>
              </c:pt>
            </c:numLit>
          </c:cat>
          <c:val>
            <c:numLit>
              <c:ptCount val="11"/>
              <c:pt idx="0">
                <c:v>9.9</c:v>
              </c:pt>
              <c:pt idx="1">
                <c:v>12.4</c:v>
              </c:pt>
              <c:pt idx="2">
                <c:v>10.5</c:v>
              </c:pt>
              <c:pt idx="3">
                <c:v>11.1</c:v>
              </c:pt>
              <c:pt idx="4">
                <c:v>10.2</c:v>
              </c:pt>
              <c:pt idx="5">
                <c:v>10.7</c:v>
              </c:pt>
              <c:pt idx="6">
                <c:v>9.9</c:v>
              </c:pt>
              <c:pt idx="7">
                <c:v>10</c:v>
              </c:pt>
              <c:pt idx="8">
                <c:v>12.5</c:v>
              </c:pt>
              <c:pt idx="9">
                <c:v>10.5</c:v>
              </c:pt>
              <c:pt idx="10">
                <c:v>12.5</c:v>
              </c:pt>
            </c:numLit>
          </c:val>
          <c:smooth val="0"/>
        </c:ser>
        <c:marker val="1"/>
        <c:axId val="14305229"/>
        <c:axId val="61638198"/>
      </c:lineChart>
      <c:catAx>
        <c:axId val="14305229"/>
        <c:scaling>
          <c:orientation val="minMax"/>
        </c:scaling>
        <c:axPos val="b"/>
        <c:delete val="0"/>
        <c:numFmt formatCode="General" sourceLinked="1"/>
        <c:majorTickMark val="out"/>
        <c:minorTickMark val="none"/>
        <c:tickLblPos val="nextTo"/>
        <c:spPr>
          <a:ln w="3175">
            <a:solidFill>
              <a:srgbClr val="000000"/>
            </a:solidFill>
          </a:ln>
        </c:spPr>
        <c:crossAx val="61638198"/>
        <c:crosses val="autoZero"/>
        <c:auto val="1"/>
        <c:lblOffset val="100"/>
        <c:tickLblSkip val="1"/>
        <c:noMultiLvlLbl val="0"/>
      </c:catAx>
      <c:valAx>
        <c:axId val="6163819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 experiencing congestion / delays</a:t>
                </a:r>
              </a:p>
            </c:rich>
          </c:tx>
          <c:layout>
            <c:manualLayout>
              <c:xMode val="factor"/>
              <c:yMode val="factor"/>
              <c:x val="-0.00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305229"/>
        <c:crossesAt val="1"/>
        <c:crossBetween val="midCat"/>
        <c:dispUnits/>
      </c:valAx>
      <c:spPr>
        <a:solidFill>
          <a:srgbClr val="FFFFFF"/>
        </a:solidFill>
        <a:ln w="12700">
          <a:solidFill>
            <a:srgbClr val="FFFFFF"/>
          </a:solidFill>
        </a:ln>
      </c:spPr>
    </c:plotArea>
    <c:legend>
      <c:legendPos val="b"/>
      <c:layout>
        <c:manualLayout>
          <c:xMode val="edge"/>
          <c:yMode val="edge"/>
          <c:x val="0.2825"/>
          <c:y val="0.9535"/>
          <c:w val="0.48475"/>
          <c:h val="0.04075"/>
        </c:manualLayout>
      </c:layout>
      <c:overlay val="0"/>
      <c:spPr>
        <a:solidFill>
          <a:srgbClr val="FFFFFF"/>
        </a:solidFill>
        <a:ln w="3175">
          <a:solidFill>
            <a:srgbClr val="000000"/>
          </a:solidFill>
        </a:ln>
      </c:spPr>
      <c:txPr>
        <a:bodyPr vert="horz" rot="0"/>
        <a:lstStyle/>
        <a:p>
          <a:pPr>
            <a:defRPr lang="en-US" cap="none" sz="7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75"/>
          <c:y val="0.258"/>
          <c:w val="0.4375"/>
          <c:h val="0.480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Driver
61%</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Passenger
6%</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11%</a:t>
                    </a:r>
                  </a:p>
                </c:rich>
              </c:tx>
              <c:numFmt formatCode="0%" sourceLinked="0"/>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Rail, including underground
4%</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'Figs11.3-11.4'!$U$5:$U$11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
          <c:y val="0.2565"/>
          <c:w val="0.44475"/>
          <c:h val="0.483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1"/>
              <c:tx>
                <c:rich>
                  <a:bodyPr vert="horz" rot="0" anchor="ctr"/>
                  <a:lstStyle/>
                  <a:p>
                    <a:pPr algn="ctr">
                      <a:defRPr/>
                    </a:pPr>
                    <a:r>
                      <a:rPr lang="en-US" cap="none" sz="1000" b="0" i="0" u="none" baseline="0">
                        <a:solidFill>
                          <a:srgbClr val="000000"/>
                        </a:solidFill>
                        <a:latin typeface="Arial"/>
                        <a:ea typeface="Arial"/>
                        <a:cs typeface="Arial"/>
                      </a:rPr>
                      <a:t>Passenger
5%</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10%</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'Figs11.3-11.4'!$V$5:$V$11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11.1          Calls to Traveline Scotland in 2020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c:rich>
      </c:tx>
      <c:layout>
        <c:manualLayout>
          <c:xMode val="factor"/>
          <c:yMode val="factor"/>
          <c:x val="-0.0085"/>
          <c:y val="-0.0192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43835</c:v>
                </c:pt>
                <c:pt idx="1">
                  <c:v>43842</c:v>
                </c:pt>
                <c:pt idx="2">
                  <c:v>43849</c:v>
                </c:pt>
                <c:pt idx="3">
                  <c:v>43856</c:v>
                </c:pt>
                <c:pt idx="4">
                  <c:v>43863</c:v>
                </c:pt>
                <c:pt idx="5">
                  <c:v>43870</c:v>
                </c:pt>
                <c:pt idx="6">
                  <c:v>43877</c:v>
                </c:pt>
                <c:pt idx="7">
                  <c:v>43884</c:v>
                </c:pt>
                <c:pt idx="8">
                  <c:v>43891</c:v>
                </c:pt>
                <c:pt idx="9">
                  <c:v>43898</c:v>
                </c:pt>
                <c:pt idx="10">
                  <c:v>43905</c:v>
                </c:pt>
                <c:pt idx="11">
                  <c:v>43912</c:v>
                </c:pt>
                <c:pt idx="12">
                  <c:v>43919</c:v>
                </c:pt>
                <c:pt idx="13">
                  <c:v>43926</c:v>
                </c:pt>
                <c:pt idx="14">
                  <c:v>43933</c:v>
                </c:pt>
                <c:pt idx="15">
                  <c:v>43940</c:v>
                </c:pt>
                <c:pt idx="16">
                  <c:v>43947</c:v>
                </c:pt>
                <c:pt idx="17">
                  <c:v>43954</c:v>
                </c:pt>
                <c:pt idx="18">
                  <c:v>43961</c:v>
                </c:pt>
                <c:pt idx="19">
                  <c:v>43968</c:v>
                </c:pt>
                <c:pt idx="20">
                  <c:v>43975</c:v>
                </c:pt>
                <c:pt idx="21">
                  <c:v>43982</c:v>
                </c:pt>
                <c:pt idx="22">
                  <c:v>43989</c:v>
                </c:pt>
                <c:pt idx="23">
                  <c:v>43996</c:v>
                </c:pt>
                <c:pt idx="24">
                  <c:v>44003</c:v>
                </c:pt>
                <c:pt idx="25">
                  <c:v>44010</c:v>
                </c:pt>
                <c:pt idx="26">
                  <c:v>44017</c:v>
                </c:pt>
                <c:pt idx="27">
                  <c:v>44024</c:v>
                </c:pt>
                <c:pt idx="28">
                  <c:v>44031</c:v>
                </c:pt>
                <c:pt idx="29">
                  <c:v>44038</c:v>
                </c:pt>
                <c:pt idx="30">
                  <c:v>44045</c:v>
                </c:pt>
                <c:pt idx="31">
                  <c:v>44052</c:v>
                </c:pt>
                <c:pt idx="32">
                  <c:v>44059</c:v>
                </c:pt>
                <c:pt idx="33">
                  <c:v>44066</c:v>
                </c:pt>
                <c:pt idx="34">
                  <c:v>44073</c:v>
                </c:pt>
                <c:pt idx="35">
                  <c:v>44080</c:v>
                </c:pt>
                <c:pt idx="36">
                  <c:v>44087</c:v>
                </c:pt>
                <c:pt idx="37">
                  <c:v>44094</c:v>
                </c:pt>
                <c:pt idx="38">
                  <c:v>44101</c:v>
                </c:pt>
                <c:pt idx="39">
                  <c:v>44108</c:v>
                </c:pt>
                <c:pt idx="40">
                  <c:v>44115</c:v>
                </c:pt>
                <c:pt idx="41">
                  <c:v>44122</c:v>
                </c:pt>
                <c:pt idx="42">
                  <c:v>44129</c:v>
                </c:pt>
                <c:pt idx="43">
                  <c:v>44136</c:v>
                </c:pt>
                <c:pt idx="44">
                  <c:v>44143</c:v>
                </c:pt>
                <c:pt idx="45">
                  <c:v>44150</c:v>
                </c:pt>
                <c:pt idx="46">
                  <c:v>44157</c:v>
                </c:pt>
                <c:pt idx="47">
                  <c:v>44164</c:v>
                </c:pt>
                <c:pt idx="48">
                  <c:v>44171</c:v>
                </c:pt>
                <c:pt idx="49">
                  <c:v>44178</c:v>
                </c:pt>
                <c:pt idx="50">
                  <c:v>44185</c:v>
                </c:pt>
                <c:pt idx="51">
                  <c:v>44192</c:v>
                </c:pt>
              </c:strCache>
            </c:strRef>
          </c:cat>
          <c:val>
            <c:numRef>
              <c:f>'Data for Traveline charts'!$C$5:$C$56</c:f>
              <c:numCache>
                <c:ptCount val="52"/>
                <c:pt idx="0">
                  <c:v>2059</c:v>
                </c:pt>
                <c:pt idx="1">
                  <c:v>1121</c:v>
                </c:pt>
                <c:pt idx="2">
                  <c:v>1134</c:v>
                </c:pt>
                <c:pt idx="3">
                  <c:v>1076</c:v>
                </c:pt>
                <c:pt idx="4">
                  <c:v>1117</c:v>
                </c:pt>
                <c:pt idx="5">
                  <c:v>1172</c:v>
                </c:pt>
                <c:pt idx="6">
                  <c:v>1379</c:v>
                </c:pt>
                <c:pt idx="7">
                  <c:v>1232</c:v>
                </c:pt>
                <c:pt idx="8">
                  <c:v>1197</c:v>
                </c:pt>
                <c:pt idx="9">
                  <c:v>1116</c:v>
                </c:pt>
                <c:pt idx="10">
                  <c:v>923</c:v>
                </c:pt>
                <c:pt idx="11">
                  <c:v>1316</c:v>
                </c:pt>
                <c:pt idx="12">
                  <c:v>2071</c:v>
                </c:pt>
                <c:pt idx="13">
                  <c:v>1464</c:v>
                </c:pt>
                <c:pt idx="14">
                  <c:v>1051</c:v>
                </c:pt>
                <c:pt idx="15">
                  <c:v>930</c:v>
                </c:pt>
                <c:pt idx="16">
                  <c:v>766</c:v>
                </c:pt>
                <c:pt idx="17">
                  <c:v>826</c:v>
                </c:pt>
                <c:pt idx="18">
                  <c:v>740</c:v>
                </c:pt>
                <c:pt idx="19">
                  <c:v>702</c:v>
                </c:pt>
                <c:pt idx="20">
                  <c:v>746</c:v>
                </c:pt>
                <c:pt idx="21">
                  <c:v>816</c:v>
                </c:pt>
                <c:pt idx="22">
                  <c:v>854</c:v>
                </c:pt>
                <c:pt idx="23">
                  <c:v>784</c:v>
                </c:pt>
                <c:pt idx="24">
                  <c:v>1049</c:v>
                </c:pt>
                <c:pt idx="25">
                  <c:v>1278</c:v>
                </c:pt>
                <c:pt idx="26">
                  <c:v>1608</c:v>
                </c:pt>
                <c:pt idx="27">
                  <c:v>1479</c:v>
                </c:pt>
                <c:pt idx="28">
                  <c:v>1575</c:v>
                </c:pt>
                <c:pt idx="29">
                  <c:v>1428</c:v>
                </c:pt>
                <c:pt idx="30">
                  <c:v>1580</c:v>
                </c:pt>
                <c:pt idx="31">
                  <c:v>1683</c:v>
                </c:pt>
                <c:pt idx="32">
                  <c:v>1687</c:v>
                </c:pt>
                <c:pt idx="33">
                  <c:v>1309</c:v>
                </c:pt>
                <c:pt idx="34">
                  <c:v>1210</c:v>
                </c:pt>
                <c:pt idx="35">
                  <c:v>1192</c:v>
                </c:pt>
                <c:pt idx="36">
                  <c:v>1060</c:v>
                </c:pt>
                <c:pt idx="37">
                  <c:v>1064</c:v>
                </c:pt>
                <c:pt idx="38">
                  <c:v>959</c:v>
                </c:pt>
                <c:pt idx="39">
                  <c:v>817</c:v>
                </c:pt>
                <c:pt idx="40">
                  <c:v>752</c:v>
                </c:pt>
                <c:pt idx="41">
                  <c:v>671</c:v>
                </c:pt>
                <c:pt idx="42">
                  <c:v>638</c:v>
                </c:pt>
                <c:pt idx="43">
                  <c:v>644</c:v>
                </c:pt>
                <c:pt idx="44">
                  <c:v>584</c:v>
                </c:pt>
                <c:pt idx="45">
                  <c:v>499</c:v>
                </c:pt>
                <c:pt idx="46">
                  <c:v>649</c:v>
                </c:pt>
                <c:pt idx="47">
                  <c:v>557</c:v>
                </c:pt>
                <c:pt idx="48">
                  <c:v>634</c:v>
                </c:pt>
                <c:pt idx="49">
                  <c:v>573</c:v>
                </c:pt>
                <c:pt idx="50">
                  <c:v>650</c:v>
                </c:pt>
                <c:pt idx="51">
                  <c:v>800</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43835</c:v>
                </c:pt>
                <c:pt idx="1">
                  <c:v>43842</c:v>
                </c:pt>
                <c:pt idx="2">
                  <c:v>43849</c:v>
                </c:pt>
                <c:pt idx="3">
                  <c:v>43856</c:v>
                </c:pt>
                <c:pt idx="4">
                  <c:v>43863</c:v>
                </c:pt>
                <c:pt idx="5">
                  <c:v>43870</c:v>
                </c:pt>
                <c:pt idx="6">
                  <c:v>43877</c:v>
                </c:pt>
                <c:pt idx="7">
                  <c:v>43884</c:v>
                </c:pt>
                <c:pt idx="8">
                  <c:v>43891</c:v>
                </c:pt>
                <c:pt idx="9">
                  <c:v>43898</c:v>
                </c:pt>
                <c:pt idx="10">
                  <c:v>43905</c:v>
                </c:pt>
                <c:pt idx="11">
                  <c:v>43912</c:v>
                </c:pt>
                <c:pt idx="12">
                  <c:v>43919</c:v>
                </c:pt>
                <c:pt idx="13">
                  <c:v>43926</c:v>
                </c:pt>
                <c:pt idx="14">
                  <c:v>43933</c:v>
                </c:pt>
                <c:pt idx="15">
                  <c:v>43940</c:v>
                </c:pt>
                <c:pt idx="16">
                  <c:v>43947</c:v>
                </c:pt>
                <c:pt idx="17">
                  <c:v>43954</c:v>
                </c:pt>
                <c:pt idx="18">
                  <c:v>43961</c:v>
                </c:pt>
                <c:pt idx="19">
                  <c:v>43968</c:v>
                </c:pt>
                <c:pt idx="20">
                  <c:v>43975</c:v>
                </c:pt>
                <c:pt idx="21">
                  <c:v>43982</c:v>
                </c:pt>
                <c:pt idx="22">
                  <c:v>43989</c:v>
                </c:pt>
                <c:pt idx="23">
                  <c:v>43996</c:v>
                </c:pt>
                <c:pt idx="24">
                  <c:v>44003</c:v>
                </c:pt>
                <c:pt idx="25">
                  <c:v>44010</c:v>
                </c:pt>
                <c:pt idx="26">
                  <c:v>44017</c:v>
                </c:pt>
                <c:pt idx="27">
                  <c:v>44024</c:v>
                </c:pt>
                <c:pt idx="28">
                  <c:v>44031</c:v>
                </c:pt>
                <c:pt idx="29">
                  <c:v>44038</c:v>
                </c:pt>
                <c:pt idx="30">
                  <c:v>44045</c:v>
                </c:pt>
                <c:pt idx="31">
                  <c:v>44052</c:v>
                </c:pt>
                <c:pt idx="32">
                  <c:v>44059</c:v>
                </c:pt>
                <c:pt idx="33">
                  <c:v>44066</c:v>
                </c:pt>
                <c:pt idx="34">
                  <c:v>44073</c:v>
                </c:pt>
                <c:pt idx="35">
                  <c:v>44080</c:v>
                </c:pt>
                <c:pt idx="36">
                  <c:v>44087</c:v>
                </c:pt>
                <c:pt idx="37">
                  <c:v>44094</c:v>
                </c:pt>
                <c:pt idx="38">
                  <c:v>44101</c:v>
                </c:pt>
                <c:pt idx="39">
                  <c:v>44108</c:v>
                </c:pt>
                <c:pt idx="40">
                  <c:v>44115</c:v>
                </c:pt>
                <c:pt idx="41">
                  <c:v>44122</c:v>
                </c:pt>
                <c:pt idx="42">
                  <c:v>44129</c:v>
                </c:pt>
                <c:pt idx="43">
                  <c:v>44136</c:v>
                </c:pt>
                <c:pt idx="44">
                  <c:v>44143</c:v>
                </c:pt>
                <c:pt idx="45">
                  <c:v>44150</c:v>
                </c:pt>
                <c:pt idx="46">
                  <c:v>44157</c:v>
                </c:pt>
                <c:pt idx="47">
                  <c:v>44164</c:v>
                </c:pt>
                <c:pt idx="48">
                  <c:v>44171</c:v>
                </c:pt>
                <c:pt idx="49">
                  <c:v>44178</c:v>
                </c:pt>
                <c:pt idx="50">
                  <c:v>44185</c:v>
                </c:pt>
                <c:pt idx="51">
                  <c:v>44192</c:v>
                </c:pt>
              </c:strCache>
            </c:strRef>
          </c:cat>
          <c:val>
            <c:numRef>
              <c:f>'Data for Traveline charts'!$D$5:$D$56</c:f>
              <c:numCache>
                <c:ptCount val="52"/>
                <c:pt idx="0">
                  <c:v>2039</c:v>
                </c:pt>
                <c:pt idx="1">
                  <c:v>1095</c:v>
                </c:pt>
                <c:pt idx="2">
                  <c:v>1122</c:v>
                </c:pt>
                <c:pt idx="3">
                  <c:v>1070</c:v>
                </c:pt>
                <c:pt idx="4">
                  <c:v>1107</c:v>
                </c:pt>
                <c:pt idx="5">
                  <c:v>1148</c:v>
                </c:pt>
                <c:pt idx="6">
                  <c:v>1353</c:v>
                </c:pt>
                <c:pt idx="7">
                  <c:v>1206</c:v>
                </c:pt>
                <c:pt idx="8">
                  <c:v>1178</c:v>
                </c:pt>
                <c:pt idx="9">
                  <c:v>1105</c:v>
                </c:pt>
                <c:pt idx="10">
                  <c:v>914</c:v>
                </c:pt>
                <c:pt idx="11">
                  <c:v>1287</c:v>
                </c:pt>
                <c:pt idx="12">
                  <c:v>2023</c:v>
                </c:pt>
                <c:pt idx="13">
                  <c:v>1439</c:v>
                </c:pt>
                <c:pt idx="14">
                  <c:v>1044</c:v>
                </c:pt>
                <c:pt idx="15">
                  <c:v>923</c:v>
                </c:pt>
                <c:pt idx="16">
                  <c:v>757</c:v>
                </c:pt>
                <c:pt idx="17">
                  <c:v>821</c:v>
                </c:pt>
                <c:pt idx="18">
                  <c:v>732</c:v>
                </c:pt>
                <c:pt idx="19">
                  <c:v>694</c:v>
                </c:pt>
                <c:pt idx="20">
                  <c:v>737</c:v>
                </c:pt>
                <c:pt idx="21">
                  <c:v>810</c:v>
                </c:pt>
                <c:pt idx="22">
                  <c:v>848</c:v>
                </c:pt>
                <c:pt idx="23">
                  <c:v>775</c:v>
                </c:pt>
                <c:pt idx="24">
                  <c:v>1036</c:v>
                </c:pt>
                <c:pt idx="25">
                  <c:v>1256</c:v>
                </c:pt>
                <c:pt idx="26">
                  <c:v>1579</c:v>
                </c:pt>
                <c:pt idx="27">
                  <c:v>1458</c:v>
                </c:pt>
                <c:pt idx="28">
                  <c:v>1521</c:v>
                </c:pt>
                <c:pt idx="29">
                  <c:v>1382</c:v>
                </c:pt>
                <c:pt idx="30">
                  <c:v>1552</c:v>
                </c:pt>
                <c:pt idx="31">
                  <c:v>1637</c:v>
                </c:pt>
                <c:pt idx="32">
                  <c:v>1466</c:v>
                </c:pt>
                <c:pt idx="33">
                  <c:v>1277</c:v>
                </c:pt>
                <c:pt idx="34">
                  <c:v>1192</c:v>
                </c:pt>
                <c:pt idx="35">
                  <c:v>1181</c:v>
                </c:pt>
                <c:pt idx="36">
                  <c:v>1043</c:v>
                </c:pt>
                <c:pt idx="37">
                  <c:v>1042</c:v>
                </c:pt>
                <c:pt idx="38">
                  <c:v>943</c:v>
                </c:pt>
                <c:pt idx="39">
                  <c:v>807</c:v>
                </c:pt>
                <c:pt idx="40">
                  <c:v>746</c:v>
                </c:pt>
                <c:pt idx="41">
                  <c:v>662</c:v>
                </c:pt>
                <c:pt idx="42">
                  <c:v>629</c:v>
                </c:pt>
                <c:pt idx="43">
                  <c:v>633</c:v>
                </c:pt>
                <c:pt idx="44">
                  <c:v>583</c:v>
                </c:pt>
                <c:pt idx="45">
                  <c:v>484</c:v>
                </c:pt>
                <c:pt idx="46">
                  <c:v>646</c:v>
                </c:pt>
                <c:pt idx="47">
                  <c:v>551</c:v>
                </c:pt>
                <c:pt idx="48">
                  <c:v>598</c:v>
                </c:pt>
                <c:pt idx="49">
                  <c:v>564</c:v>
                </c:pt>
                <c:pt idx="50">
                  <c:v>556</c:v>
                </c:pt>
                <c:pt idx="51">
                  <c:v>799</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43835</c:v>
                </c:pt>
                <c:pt idx="1">
                  <c:v>43842</c:v>
                </c:pt>
                <c:pt idx="2">
                  <c:v>43849</c:v>
                </c:pt>
                <c:pt idx="3">
                  <c:v>43856</c:v>
                </c:pt>
                <c:pt idx="4">
                  <c:v>43863</c:v>
                </c:pt>
                <c:pt idx="5">
                  <c:v>43870</c:v>
                </c:pt>
                <c:pt idx="6">
                  <c:v>43877</c:v>
                </c:pt>
                <c:pt idx="7">
                  <c:v>43884</c:v>
                </c:pt>
                <c:pt idx="8">
                  <c:v>43891</c:v>
                </c:pt>
                <c:pt idx="9">
                  <c:v>43898</c:v>
                </c:pt>
                <c:pt idx="10">
                  <c:v>43905</c:v>
                </c:pt>
                <c:pt idx="11">
                  <c:v>43912</c:v>
                </c:pt>
                <c:pt idx="12">
                  <c:v>43919</c:v>
                </c:pt>
                <c:pt idx="13">
                  <c:v>43926</c:v>
                </c:pt>
                <c:pt idx="14">
                  <c:v>43933</c:v>
                </c:pt>
                <c:pt idx="15">
                  <c:v>43940</c:v>
                </c:pt>
                <c:pt idx="16">
                  <c:v>43947</c:v>
                </c:pt>
                <c:pt idx="17">
                  <c:v>43954</c:v>
                </c:pt>
                <c:pt idx="18">
                  <c:v>43961</c:v>
                </c:pt>
                <c:pt idx="19">
                  <c:v>43968</c:v>
                </c:pt>
                <c:pt idx="20">
                  <c:v>43975</c:v>
                </c:pt>
                <c:pt idx="21">
                  <c:v>43982</c:v>
                </c:pt>
                <c:pt idx="22">
                  <c:v>43989</c:v>
                </c:pt>
                <c:pt idx="23">
                  <c:v>43996</c:v>
                </c:pt>
                <c:pt idx="24">
                  <c:v>44003</c:v>
                </c:pt>
                <c:pt idx="25">
                  <c:v>44010</c:v>
                </c:pt>
                <c:pt idx="26">
                  <c:v>44017</c:v>
                </c:pt>
                <c:pt idx="27">
                  <c:v>44024</c:v>
                </c:pt>
                <c:pt idx="28">
                  <c:v>44031</c:v>
                </c:pt>
                <c:pt idx="29">
                  <c:v>44038</c:v>
                </c:pt>
                <c:pt idx="30">
                  <c:v>44045</c:v>
                </c:pt>
                <c:pt idx="31">
                  <c:v>44052</c:v>
                </c:pt>
                <c:pt idx="32">
                  <c:v>44059</c:v>
                </c:pt>
                <c:pt idx="33">
                  <c:v>44066</c:v>
                </c:pt>
                <c:pt idx="34">
                  <c:v>44073</c:v>
                </c:pt>
                <c:pt idx="35">
                  <c:v>44080</c:v>
                </c:pt>
                <c:pt idx="36">
                  <c:v>44087</c:v>
                </c:pt>
                <c:pt idx="37">
                  <c:v>44094</c:v>
                </c:pt>
                <c:pt idx="38">
                  <c:v>44101</c:v>
                </c:pt>
                <c:pt idx="39">
                  <c:v>44108</c:v>
                </c:pt>
                <c:pt idx="40">
                  <c:v>44115</c:v>
                </c:pt>
                <c:pt idx="41">
                  <c:v>44122</c:v>
                </c:pt>
                <c:pt idx="42">
                  <c:v>44129</c:v>
                </c:pt>
                <c:pt idx="43">
                  <c:v>44136</c:v>
                </c:pt>
                <c:pt idx="44">
                  <c:v>44143</c:v>
                </c:pt>
                <c:pt idx="45">
                  <c:v>44150</c:v>
                </c:pt>
                <c:pt idx="46">
                  <c:v>44157</c:v>
                </c:pt>
                <c:pt idx="47">
                  <c:v>44164</c:v>
                </c:pt>
                <c:pt idx="48">
                  <c:v>44171</c:v>
                </c:pt>
                <c:pt idx="49">
                  <c:v>44178</c:v>
                </c:pt>
                <c:pt idx="50">
                  <c:v>44185</c:v>
                </c:pt>
                <c:pt idx="51">
                  <c:v>44192</c:v>
                </c:pt>
              </c:strCache>
            </c:strRef>
          </c:cat>
          <c:val>
            <c:numRef>
              <c:f>'Data for Traveline charts'!$E$5:$E$56</c:f>
              <c:numCache>
                <c:ptCount val="52"/>
                <c:pt idx="0">
                  <c:v>20</c:v>
                </c:pt>
                <c:pt idx="1">
                  <c:v>26</c:v>
                </c:pt>
                <c:pt idx="2">
                  <c:v>12</c:v>
                </c:pt>
                <c:pt idx="3">
                  <c:v>6</c:v>
                </c:pt>
                <c:pt idx="4">
                  <c:v>10</c:v>
                </c:pt>
                <c:pt idx="5">
                  <c:v>24</c:v>
                </c:pt>
                <c:pt idx="6">
                  <c:v>26</c:v>
                </c:pt>
                <c:pt idx="7">
                  <c:v>26</c:v>
                </c:pt>
                <c:pt idx="8">
                  <c:v>19</c:v>
                </c:pt>
                <c:pt idx="9">
                  <c:v>11</c:v>
                </c:pt>
                <c:pt idx="10">
                  <c:v>9</c:v>
                </c:pt>
                <c:pt idx="11">
                  <c:v>29</c:v>
                </c:pt>
                <c:pt idx="12">
                  <c:v>48</c:v>
                </c:pt>
                <c:pt idx="13">
                  <c:v>25</c:v>
                </c:pt>
                <c:pt idx="14">
                  <c:v>7</c:v>
                </c:pt>
                <c:pt idx="15">
                  <c:v>7</c:v>
                </c:pt>
                <c:pt idx="16">
                  <c:v>9</c:v>
                </c:pt>
                <c:pt idx="17">
                  <c:v>5</c:v>
                </c:pt>
                <c:pt idx="18">
                  <c:v>8</c:v>
                </c:pt>
                <c:pt idx="19">
                  <c:v>8</c:v>
                </c:pt>
                <c:pt idx="20">
                  <c:v>9</c:v>
                </c:pt>
                <c:pt idx="21">
                  <c:v>6</c:v>
                </c:pt>
                <c:pt idx="22">
                  <c:v>6</c:v>
                </c:pt>
                <c:pt idx="23">
                  <c:v>9</c:v>
                </c:pt>
                <c:pt idx="24">
                  <c:v>13</c:v>
                </c:pt>
                <c:pt idx="25">
                  <c:v>22</c:v>
                </c:pt>
                <c:pt idx="26">
                  <c:v>29</c:v>
                </c:pt>
                <c:pt idx="27">
                  <c:v>21</c:v>
                </c:pt>
                <c:pt idx="28">
                  <c:v>54</c:v>
                </c:pt>
                <c:pt idx="29">
                  <c:v>46</c:v>
                </c:pt>
                <c:pt idx="30">
                  <c:v>28</c:v>
                </c:pt>
                <c:pt idx="31">
                  <c:v>46</c:v>
                </c:pt>
                <c:pt idx="32">
                  <c:v>221</c:v>
                </c:pt>
                <c:pt idx="33">
                  <c:v>32</c:v>
                </c:pt>
                <c:pt idx="34">
                  <c:v>18</c:v>
                </c:pt>
                <c:pt idx="35">
                  <c:v>11</c:v>
                </c:pt>
                <c:pt idx="36">
                  <c:v>17</c:v>
                </c:pt>
                <c:pt idx="37">
                  <c:v>22</c:v>
                </c:pt>
                <c:pt idx="38">
                  <c:v>16</c:v>
                </c:pt>
                <c:pt idx="39">
                  <c:v>10</c:v>
                </c:pt>
                <c:pt idx="40">
                  <c:v>6</c:v>
                </c:pt>
                <c:pt idx="41">
                  <c:v>9</c:v>
                </c:pt>
                <c:pt idx="42">
                  <c:v>9</c:v>
                </c:pt>
                <c:pt idx="43">
                  <c:v>11</c:v>
                </c:pt>
                <c:pt idx="44">
                  <c:v>1</c:v>
                </c:pt>
                <c:pt idx="45">
                  <c:v>15</c:v>
                </c:pt>
                <c:pt idx="46">
                  <c:v>3</c:v>
                </c:pt>
                <c:pt idx="47">
                  <c:v>6</c:v>
                </c:pt>
                <c:pt idx="48">
                  <c:v>36</c:v>
                </c:pt>
                <c:pt idx="49">
                  <c:v>9</c:v>
                </c:pt>
                <c:pt idx="50">
                  <c:v>94</c:v>
                </c:pt>
                <c:pt idx="51">
                  <c:v>1</c:v>
                </c:pt>
              </c:numCache>
            </c:numRef>
          </c:val>
          <c:smooth val="0"/>
        </c:ser>
        <c:marker val="1"/>
        <c:axId val="17872871"/>
        <c:axId val="26638112"/>
      </c:lineChart>
      <c:dateAx>
        <c:axId val="1787287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Week ending</a:t>
                </a:r>
              </a:p>
            </c:rich>
          </c:tx>
          <c:layout>
            <c:manualLayout>
              <c:xMode val="factor"/>
              <c:yMode val="factor"/>
              <c:x val="-0.04375"/>
              <c:y val="0.0005"/>
            </c:manualLayout>
          </c:layout>
          <c:overlay val="0"/>
          <c:spPr>
            <a:noFill/>
            <a:ln>
              <a:noFill/>
            </a:ln>
          </c:spPr>
        </c:title>
        <c:delete val="0"/>
        <c:numFmt formatCode="[$-809]dd\ mmmm\ yyyy;@" sourceLinked="0"/>
        <c:majorTickMark val="out"/>
        <c:minorTickMark val="none"/>
        <c:tickLblPos val="nextTo"/>
        <c:spPr>
          <a:ln w="3175">
            <a:solidFill>
              <a:srgbClr val="000000"/>
            </a:solidFill>
          </a:ln>
        </c:spPr>
        <c:txPr>
          <a:bodyPr vert="horz" rot="-5400000"/>
          <a:lstStyle/>
          <a:p>
            <a:pPr>
              <a:defRPr lang="en-US" cap="none" sz="900" b="1" i="0" u="none" baseline="0">
                <a:solidFill>
                  <a:srgbClr val="000000"/>
                </a:solidFill>
                <a:latin typeface="Arial"/>
                <a:ea typeface="Arial"/>
                <a:cs typeface="Arial"/>
              </a:defRPr>
            </a:pPr>
          </a:p>
        </c:txPr>
        <c:crossAx val="26638112"/>
        <c:crosses val="autoZero"/>
        <c:auto val="0"/>
        <c:baseTimeUnit val="days"/>
        <c:majorUnit val="14"/>
        <c:majorTimeUnit val="days"/>
        <c:minorUnit val="7"/>
        <c:minorTimeUnit val="days"/>
        <c:noMultiLvlLbl val="0"/>
      </c:dateAx>
      <c:valAx>
        <c:axId val="2663811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7872871"/>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solidFill>
          <a:srgbClr val="FFFFFF"/>
        </a:solidFill>
        <a:ln w="3175">
          <a:solidFill>
            <a:srgbClr val="C0C0C0"/>
          </a:solidFill>
        </a:ln>
      </c:spPr>
      <c:txPr>
        <a:bodyPr vert="horz" rot="0"/>
        <a:lstStyle/>
        <a:p>
          <a:pPr>
            <a:defRPr lang="en-US" cap="none" sz="7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11.2          Traveline Scotland - Web &amp; App hits in 2020
</a:t>
            </a:r>
          </a:p>
        </c:rich>
      </c:tx>
      <c:layout>
        <c:manualLayout>
          <c:xMode val="factor"/>
          <c:yMode val="factor"/>
          <c:x val="0"/>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strCache>
            </c:strRef>
          </c:cat>
          <c:val>
            <c:numRef>
              <c:f>'Data for Traveline charts'!$H$5:$H$16</c:f>
              <c:numCache>
                <c:ptCount val="12"/>
                <c:pt idx="0">
                  <c:v>2665443</c:v>
                </c:pt>
                <c:pt idx="1">
                  <c:v>2833347</c:v>
                </c:pt>
                <c:pt idx="2">
                  <c:v>2021117</c:v>
                </c:pt>
                <c:pt idx="3">
                  <c:v>753052</c:v>
                </c:pt>
                <c:pt idx="4">
                  <c:v>759021</c:v>
                </c:pt>
                <c:pt idx="5">
                  <c:v>896831</c:v>
                </c:pt>
                <c:pt idx="6">
                  <c:v>1354072</c:v>
                </c:pt>
                <c:pt idx="7">
                  <c:v>1663625</c:v>
                </c:pt>
                <c:pt idx="8">
                  <c:v>1690476</c:v>
                </c:pt>
                <c:pt idx="9">
                  <c:v>1515280</c:v>
                </c:pt>
                <c:pt idx="10">
                  <c:v>1322659</c:v>
                </c:pt>
                <c:pt idx="11">
                  <c:v>1304887</c:v>
                </c:pt>
              </c:numCache>
            </c:numRef>
          </c:val>
          <c:smooth val="0"/>
        </c:ser>
        <c:marker val="1"/>
        <c:axId val="38416417"/>
        <c:axId val="10203434"/>
      </c:lineChart>
      <c:dateAx>
        <c:axId val="3841641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Month ending</a:t>
                </a:r>
              </a:p>
            </c:rich>
          </c:tx>
          <c:layout>
            <c:manualLayout>
              <c:xMode val="factor"/>
              <c:yMode val="factor"/>
              <c:x val="-0.04325"/>
              <c:y val="-0.0005"/>
            </c:manualLayout>
          </c:layout>
          <c:overlay val="0"/>
          <c:spPr>
            <a:noFill/>
            <a:ln>
              <a:noFill/>
            </a:ln>
          </c:spPr>
        </c:title>
        <c:delete val="0"/>
        <c:numFmt formatCode="mmmm\ yyyy" sourceLinked="0"/>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10203434"/>
        <c:crosses val="autoZero"/>
        <c:auto val="0"/>
        <c:baseTimeUnit val="months"/>
        <c:majorUnit val="1"/>
        <c:majorTimeUnit val="months"/>
        <c:minorUnit val="1"/>
        <c:minorTimeUnit val="months"/>
        <c:noMultiLvlLbl val="0"/>
      </c:dateAx>
      <c:valAx>
        <c:axId val="10203434"/>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8416417"/>
        <c:crossesAt val="1"/>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0.9775</cdr:x>
      <cdr:y>0.8875</cdr:y>
    </cdr:from>
    <cdr:to>
      <cdr:x>1</cdr:x>
      <cdr:y>0.91575</cdr:y>
    </cdr:to>
    <cdr:sp>
      <cdr:nvSpPr>
        <cdr:cNvPr id="1" name="TextBox 1"/>
        <cdr:cNvSpPr txBox="1">
          <a:spLocks noChangeArrowheads="1"/>
        </cdr:cNvSpPr>
      </cdr:nvSpPr>
      <cdr:spPr>
        <a:xfrm>
          <a:off x="8315325" y="6076950"/>
          <a:ext cx="2095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a:t>
          </a:r>
        </a:p>
      </cdr:txBody>
    </cdr:sp>
  </cdr:relSizeAnchor>
  <cdr:relSizeAnchor xmlns:cdr="http://schemas.openxmlformats.org/drawingml/2006/chartDrawing">
    <cdr:from>
      <cdr:x>0.891</cdr:x>
      <cdr:y>0.8865</cdr:y>
    </cdr:from>
    <cdr:to>
      <cdr:x>0.91625</cdr:x>
      <cdr:y>0.91475</cdr:y>
    </cdr:to>
    <cdr:sp>
      <cdr:nvSpPr>
        <cdr:cNvPr id="2" name="TextBox 1"/>
        <cdr:cNvSpPr txBox="1">
          <a:spLocks noChangeArrowheads="1"/>
        </cdr:cNvSpPr>
      </cdr:nvSpPr>
      <cdr:spPr>
        <a:xfrm>
          <a:off x="7581900" y="6067425"/>
          <a:ext cx="2190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0.0345</cdr:y>
    </cdr:from>
    <cdr:to>
      <cdr:x>0.04925</cdr:x>
      <cdr:y>0.068</cdr:y>
    </cdr:to>
    <cdr:sp>
      <cdr:nvSpPr>
        <cdr:cNvPr id="1" name="Text Box 1"/>
        <cdr:cNvSpPr txBox="1">
          <a:spLocks noChangeArrowheads="1"/>
        </cdr:cNvSpPr>
      </cdr:nvSpPr>
      <cdr:spPr>
        <a:xfrm>
          <a:off x="152400" y="190500"/>
          <a:ext cx="142875" cy="19050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9525</xdr:rowOff>
    </xdr:from>
    <xdr:to>
      <xdr:col>14</xdr:col>
      <xdr:colOff>19050</xdr:colOff>
      <xdr:row>82</xdr:row>
      <xdr:rowOff>57150</xdr:rowOff>
    </xdr:to>
    <xdr:graphicFrame>
      <xdr:nvGraphicFramePr>
        <xdr:cNvPr id="1" name="Chart 3"/>
        <xdr:cNvGraphicFramePr/>
      </xdr:nvGraphicFramePr>
      <xdr:xfrm>
        <a:off x="38100" y="6991350"/>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9</xdr:col>
      <xdr:colOff>571500</xdr:colOff>
      <xdr:row>35</xdr:row>
      <xdr:rowOff>114300</xdr:rowOff>
    </xdr:to>
    <xdr:graphicFrame>
      <xdr:nvGraphicFramePr>
        <xdr:cNvPr id="2" name="Chart 14"/>
        <xdr:cNvGraphicFramePr/>
      </xdr:nvGraphicFramePr>
      <xdr:xfrm>
        <a:off x="28575" y="647700"/>
        <a:ext cx="6029325" cy="5505450"/>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18</xdr:col>
      <xdr:colOff>180975</xdr:colOff>
      <xdr:row>35</xdr:row>
      <xdr:rowOff>76200</xdr:rowOff>
    </xdr:to>
    <xdr:graphicFrame>
      <xdr:nvGraphicFramePr>
        <xdr:cNvPr id="3" name="Chart 15"/>
        <xdr:cNvGraphicFramePr/>
      </xdr:nvGraphicFramePr>
      <xdr:xfrm>
        <a:off x="4581525" y="485775"/>
        <a:ext cx="6115050" cy="562927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33350" cy="180975"/>
    <xdr:sp>
      <xdr:nvSpPr>
        <xdr:cNvPr id="4" name="Text Box 16"/>
        <xdr:cNvSpPr txBox="1">
          <a:spLocks noChangeArrowheads="1"/>
        </xdr:cNvSpPr>
      </xdr:nvSpPr>
      <xdr:spPr>
        <a:xfrm>
          <a:off x="171450" y="809625"/>
          <a:ext cx="133350"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2" name="Table2" displayName="Table2" ref="A4:K54" comment="" totalsRowShown="0">
  <autoFilter ref="A4:K54"/>
  <tableColumns count="11">
    <tableColumn id="1" name="Types of driver"/>
    <tableColumn id="2" name="Every day"/>
    <tableColumn id="3" name="At least 3 times per week "/>
    <tableColumn id="4" name="Once or twice per week"/>
    <tableColumn id="5" name="At least 2 or 3 times per month"/>
    <tableColumn id="6" name="At least once per month"/>
    <tableColumn id="7" name="Less than once per month"/>
    <tableColumn id="8" name="Holds full licence, never drives"/>
    <tableColumn id="9" name="Total with a full driving licence"/>
    <tableColumn id="10" name="Doesn't have a full driving licence"/>
    <tableColumn id="11" name="Sample size (=100%)"/>
  </tableColumns>
  <tableStyleInfo name="" showFirstColumn="0" showLastColumn="0" showRowStripes="0" showColumnStripes="0"/>
</table>
</file>

<file path=xl/tables/table10.xml><?xml version="1.0" encoding="utf-8"?>
<table xmlns="http://schemas.openxmlformats.org/spreadsheetml/2006/main" id="28" name="Table28" displayName="Table28" ref="A4:K56" comment="" totalsRowShown="0">
  <autoFilter ref="A4:K56"/>
  <tableColumns count="11">
    <tableColumn id="1" name="Category"/>
    <tableColumn id="2" name="Walking"/>
    <tableColumn id="3" name="Driver"/>
    <tableColumn id="4" name="Car or van passenger"/>
    <tableColumn id="5" name="All"/>
    <tableColumn id="6" name="Bicycle"/>
    <tableColumn id="7" name="Bus"/>
    <tableColumn id="8" name="Rail [Note 18] "/>
    <tableColumn id="9" name="Other [Note 19]"/>
    <tableColumn id="10" name="Sample size (=100%)"/>
    <tableColumn id="11" name="% Public / Active (Former National Indicator)"/>
  </tableColumns>
  <tableStyleInfo name="" showFirstColumn="0" showLastColumn="0" showRowStripes="0" showColumnStripes="0"/>
</table>
</file>

<file path=xl/tables/table11.xml><?xml version="1.0" encoding="utf-8"?>
<table xmlns="http://schemas.openxmlformats.org/spreadsheetml/2006/main" id="39" name="Table39" displayName="Table39" ref="A4:J40" comment="" totalsRowShown="0">
  <autoFilter ref="A4:J40"/>
  <tableColumns count="10">
    <tableColumn id="1" name="Category"/>
    <tableColumn id="2" name="Walking"/>
    <tableColumn id="3" name="Car or Van"/>
    <tableColumn id="4" name="Bicycle"/>
    <tableColumn id="5" name="School Bus [Note 23]"/>
    <tableColumn id="6" name="Service Bus"/>
    <tableColumn id="7" name="All buses"/>
    <tableColumn id="8" name="Rail [Note 24]"/>
    <tableColumn id="9" name="Other [Note 19]"/>
    <tableColumn id="10" name="Sample size (=100%) "/>
  </tableColumns>
  <tableStyleInfo name="" showFirstColumn="0" showLastColumn="0" showRowStripes="0" showColumnStripes="0"/>
</table>
</file>

<file path=xl/tables/table12.xml><?xml version="1.0" encoding="utf-8"?>
<table xmlns="http://schemas.openxmlformats.org/spreadsheetml/2006/main" id="40" name="Table40" displayName="Table40" ref="A4:W9" comment="" totalsRowShown="0">
  <autoFilter ref="A4:W9"/>
  <tableColumns count="23">
    <tableColumn id="1" name="Employment status"/>
    <tableColumn id="2" name="1999"/>
    <tableColumn id="3" name="2000"/>
    <tableColumn id="4" name="2001"/>
    <tableColumn id="5" name="2002"/>
    <tableColumn id="6" name="2003"/>
    <tableColumn id="7" name="2004"/>
    <tableColumn id="8" name="2005"/>
    <tableColumn id="9" name="2006"/>
    <tableColumn id="10" name="2007"/>
    <tableColumn id="11" name="2008"/>
    <tableColumn id="12" name="2009"/>
    <tableColumn id="13" name="2010"/>
    <tableColumn id="14" name="2011"/>
    <tableColumn id="15" name="2012"/>
    <tableColumn id="16" name="2013"/>
    <tableColumn id="17" name="2014"/>
    <tableColumn id="18" name="2015"/>
    <tableColumn id="19" name="2016"/>
    <tableColumn id="20" name="2017"/>
    <tableColumn id="21" name="2018"/>
    <tableColumn id="22" name="2019"/>
    <tableColumn id="23" name="2020 [Note 58]"/>
  </tableColumns>
  <tableStyleInfo name="" showFirstColumn="0" showLastColumn="0" showRowStripes="0" showColumnStripes="0"/>
</table>
</file>

<file path=xl/tables/table13.xml><?xml version="1.0" encoding="utf-8"?>
<table xmlns="http://schemas.openxmlformats.org/spreadsheetml/2006/main" id="41" name="Table41" displayName="Table41" ref="A4:W15" comment="" totalsRowShown="0">
  <autoFilter ref="A4:W15"/>
  <tableColumns count="23">
    <tableColumn id="1" name="Method of travel"/>
    <tableColumn id="2" name="1999"/>
    <tableColumn id="3" name="2000"/>
    <tableColumn id="4" name="2001"/>
    <tableColumn id="5" name="2002"/>
    <tableColumn id="6" name="2003"/>
    <tableColumn id="7" name="2004"/>
    <tableColumn id="8" name="2005"/>
    <tableColumn id="9" name="2006"/>
    <tableColumn id="10" name="2007"/>
    <tableColumn id="11" name="2008"/>
    <tableColumn id="12" name="2009"/>
    <tableColumn id="13" name="2010"/>
    <tableColumn id="14" name="2011"/>
    <tableColumn id="15" name="2012"/>
    <tableColumn id="16" name="2013"/>
    <tableColumn id="17" name="2014"/>
    <tableColumn id="18" name="2015"/>
    <tableColumn id="19" name="2016"/>
    <tableColumn id="20" name="2017"/>
    <tableColumn id="21" name="2018"/>
    <tableColumn id="22" name="2019"/>
    <tableColumn id="23" name="2020 [Note 58]"/>
  </tableColumns>
  <tableStyleInfo name="" showFirstColumn="0" showLastColumn="0" showRowStripes="0" showColumnStripes="0"/>
</table>
</file>

<file path=xl/tables/table14.xml><?xml version="1.0" encoding="utf-8"?>
<table xmlns="http://schemas.openxmlformats.org/spreadsheetml/2006/main" id="42" name="Table42" displayName="Table42" ref="A4:M14" comment="" totalsRowShown="0">
  <autoFilter ref="A4:M14"/>
  <tableColumns count="13">
    <tableColumn id="1" name="Method of travel"/>
    <tableColumn id="2" name="2009"/>
    <tableColumn id="3" name="2010"/>
    <tableColumn id="4" name="2011"/>
    <tableColumn id="5" name="2012"/>
    <tableColumn id="6" name="2013"/>
    <tableColumn id="7" name="2014"/>
    <tableColumn id="8" name="2015"/>
    <tableColumn id="9" name="2016"/>
    <tableColumn id="10" name="2017"/>
    <tableColumn id="11" name="2018"/>
    <tableColumn id="12" name="2019"/>
    <tableColumn id="13" name="2020"/>
  </tableColumns>
  <tableStyleInfo name="" showFirstColumn="0" showLastColumn="0" showRowStripes="0" showColumnStripes="0"/>
</table>
</file>

<file path=xl/tables/table15.xml><?xml version="1.0" encoding="utf-8"?>
<table xmlns="http://schemas.openxmlformats.org/spreadsheetml/2006/main" id="43" name="Table43" displayName="Table43" ref="A5:G27" comment="" totalsRowShown="0">
  <autoFilter ref="A5:G27"/>
  <tableColumns count="7">
    <tableColumn id="1" name="Means of leaving the UK"/>
    <tableColumn id="2" name="Package Holiday"/>
    <tableColumn id="3" name="Other Holiday"/>
    <tableColumn id="4" name="Business"/>
    <tableColumn id="5" name="Visiting Friends or Relatives"/>
    <tableColumn id="6" name="Miscellaneous and Other Purposes"/>
    <tableColumn id="7" name="Total all visits"/>
  </tableColumns>
  <tableStyleInfo name="" showFirstColumn="0" showLastColumn="0" showRowStripes="0" showColumnStripes="0"/>
</table>
</file>

<file path=xl/tables/table16.xml><?xml version="1.0" encoding="utf-8"?>
<table xmlns="http://schemas.openxmlformats.org/spreadsheetml/2006/main" id="59" name="Table59" displayName="Table59" ref="A5:H27" comment="" totalsRowShown="0">
  <autoFilter ref="A5:H27"/>
  <tableColumns count="8">
    <tableColumn id="1" name="Means of leaving the UK"/>
    <tableColumn id="2" name="EU"/>
    <tableColumn id="3" name="Other Europe"/>
    <tableColumn id="4" name="Canada and USA"/>
    <tableColumn id="5" name="Australia and New Zealand"/>
    <tableColumn id="6" name="Asia"/>
    <tableColumn id="7" name="Rest of the world"/>
    <tableColumn id="8" name="Total"/>
  </tableColumns>
  <tableStyleInfo name="" showFirstColumn="0" showLastColumn="0" showRowStripes="0" showColumnStripes="0"/>
</table>
</file>

<file path=xl/tables/table17.xml><?xml version="1.0" encoding="utf-8"?>
<table xmlns="http://schemas.openxmlformats.org/spreadsheetml/2006/main" id="76" name="Table76" displayName="Table76" ref="A6:Z69" comment="" totalsRowShown="0">
  <autoFilter ref="A6:Z69"/>
  <tableColumns count="26">
    <tableColumn id="1" name="Means of leaving the UK and purpose of visit"/>
    <tableColumn id="2" name="1995"/>
    <tableColumn id="3" name="1996"/>
    <tableColumn id="4" name="1997"/>
    <tableColumn id="5" name="1998"/>
    <tableColumn id="6" name="1999"/>
    <tableColumn id="7" name="2000"/>
    <tableColumn id="8" name="2001"/>
    <tableColumn id="9" name="2002"/>
    <tableColumn id="10" name="2003"/>
    <tableColumn id="11" name="2004"/>
    <tableColumn id="12" name="2005"/>
    <tableColumn id="13" name="2006"/>
    <tableColumn id="14" name="2007"/>
    <tableColumn id="15" name="2008"/>
    <tableColumn id="16" name="2009"/>
    <tableColumn id="17" name="2010"/>
    <tableColumn id="18" name="2011"/>
    <tableColumn id="19" name="2012"/>
    <tableColumn id="20" name="2013"/>
    <tableColumn id="21" name="2014"/>
    <tableColumn id="22" name="2015"/>
    <tableColumn id="23" name="2016"/>
    <tableColumn id="24" name="2017"/>
    <tableColumn id="25" name="2018"/>
    <tableColumn id="27" name="2019"/>
  </tableColumns>
  <tableStyleInfo name="" showFirstColumn="0" showLastColumn="0" showRowStripes="0" showColumnStripes="0"/>
</table>
</file>

<file path=xl/tables/table18.xml><?xml version="1.0" encoding="utf-8"?>
<table xmlns="http://schemas.openxmlformats.org/spreadsheetml/2006/main" id="77" name="Table77" displayName="Table77" ref="A4:K15" comment="" totalsRowShown="0">
  <autoFilter ref="A4:K15"/>
  <tableColumns count="11">
    <tableColumn id="1" name="Origin"/>
    <tableColumn id="2" name="Clydeplan [Note 34]"/>
    <tableColumn id="3" name="SESplan [Note 35]"/>
    <tableColumn id="4" name="TAYplan [Note 36]"/>
    <tableColumn id="5" name="Aberdeen City &amp; Shire"/>
    <tableColumn id="6" name="Dumfries &amp; Galloway"/>
    <tableColumn id="7" name="Ayrshire"/>
    <tableColumn id="8" name="Stirling, Falkirk &amp; Clacks"/>
    <tableColumn id="9" name="Elsewhere in Scotland"/>
    <tableColumn id="10" name="Rest of UK"/>
    <tableColumn id="11" name="Total"/>
  </tableColumns>
  <tableStyleInfo name="" showFirstColumn="0" showLastColumn="0" showRowStripes="0" showColumnStripes="0"/>
</table>
</file>

<file path=xl/tables/table19.xml><?xml version="1.0" encoding="utf-8"?>
<table xmlns="http://schemas.openxmlformats.org/spreadsheetml/2006/main" id="81" name="Table81" displayName="Table81" ref="A4:K15" comment="" totalsRowShown="0">
  <autoFilter ref="A4:K15"/>
  <tableColumns count="11">
    <tableColumn id="1" name="Origin"/>
    <tableColumn id="2" name="Clydeplan [Note 34]"/>
    <tableColumn id="3" name="SESplan [Note 35]"/>
    <tableColumn id="4" name="TAYplan [Note 36]"/>
    <tableColumn id="5" name="Aberdeen City &amp; Shire"/>
    <tableColumn id="6" name="Dumfries &amp; Galloway"/>
    <tableColumn id="7" name="Ayrshire"/>
    <tableColumn id="8" name="Stirling, Falkirk &amp; Clacks"/>
    <tableColumn id="9" name="Elsewhere in Scotland"/>
    <tableColumn id="10" name="Rest of UK"/>
    <tableColumn id="11" name="Total"/>
  </tableColumns>
  <tableStyleInfo name="" showFirstColumn="0" showLastColumn="0" showRowStripes="0" showColumnStripes="0"/>
</table>
</file>

<file path=xl/tables/table2.xml><?xml version="1.0" encoding="utf-8"?>
<table xmlns="http://schemas.openxmlformats.org/spreadsheetml/2006/main" id="4" name="Table4" displayName="Table4" ref="A4:M67" comment="" totalsRowShown="0">
  <autoFilter ref="A4:M67"/>
  <tableColumns count="13">
    <tableColumn id="1" name="Category"/>
    <tableColumn id="2" name="none as means of transport"/>
    <tableColumn id="3" name="1-2 days as means of transport"/>
    <tableColumn id="4" name="3-5 days as means of transport"/>
    <tableColumn id="5" name="6-7 days as means of transport"/>
    <tableColumn id="6" name="one or more days as means of transport"/>
    <tableColumn id="7" name="Sample size(=100%)"/>
    <tableColumn id="8" name="none just for pleasure or to keep fit"/>
    <tableColumn id="9" name="1-2 days just for pleasure or to keep fit"/>
    <tableColumn id="10" name="3-5 days just for pleasure or to keep fit"/>
    <tableColumn id="11" name="6-7 days just for pleasure or to keep fit"/>
    <tableColumn id="12" name="one or more days just for pleasure or to keep fit"/>
    <tableColumn id="13" name="Sample size(=100%)2"/>
  </tableColumns>
  <tableStyleInfo name="" showFirstColumn="0" showLastColumn="0" showRowStripes="0" showColumnStripes="0"/>
</table>
</file>

<file path=xl/tables/table20.xml><?xml version="1.0" encoding="utf-8"?>
<table xmlns="http://schemas.openxmlformats.org/spreadsheetml/2006/main" id="82" name="Table82" displayName="Table82" ref="A4:K15" comment="" totalsRowShown="0">
  <autoFilter ref="A4:K15"/>
  <tableColumns count="11">
    <tableColumn id="1" name="Origin"/>
    <tableColumn id="2" name="Clydeplan [Note 34]"/>
    <tableColumn id="3" name="SESplan [Note 35]"/>
    <tableColumn id="4" name="TAYplan [Note 36]"/>
    <tableColumn id="5" name="Aberdeen City &amp; Shire"/>
    <tableColumn id="6" name="Dumfries &amp; Galloway"/>
    <tableColumn id="7" name="Ayrshire"/>
    <tableColumn id="8" name="Stirling, Falkirk &amp; Clacks"/>
    <tableColumn id="9" name="Elsewhere in Scotland"/>
    <tableColumn id="10" name="Rest of UK"/>
    <tableColumn id="11" name="Total"/>
  </tableColumns>
  <tableStyleInfo name="" showFirstColumn="0" showLastColumn="0" showRowStripes="0" showColumnStripes="0"/>
</table>
</file>

<file path=xl/tables/table21.xml><?xml version="1.0" encoding="utf-8"?>
<table xmlns="http://schemas.openxmlformats.org/spreadsheetml/2006/main" id="83" name="Table83" displayName="Table83" ref="A4:K15" comment="" totalsRowShown="0">
  <autoFilter ref="A4:K15"/>
  <tableColumns count="11">
    <tableColumn id="1" name="Origin"/>
    <tableColumn id="2" name="Clydeplan [Note 34]"/>
    <tableColumn id="3" name="SESplan [Note 35]"/>
    <tableColumn id="4" name="TAYplan [Note 36]"/>
    <tableColumn id="5" name="Aberdeen City &amp; Shire"/>
    <tableColumn id="6" name="Dumfries &amp; Galloway"/>
    <tableColumn id="7" name="Ayrshire"/>
    <tableColumn id="8" name="Stirling, Falkirk &amp; Clacks"/>
    <tableColumn id="9" name="Elsewhere in Scotland"/>
    <tableColumn id="10" name="Rest of UK"/>
    <tableColumn id="11" name="Total"/>
  </tableColumns>
  <tableStyleInfo name="" showFirstColumn="0" showLastColumn="0" showRowStripes="0" showColumnStripes="0"/>
</table>
</file>

<file path=xl/tables/table22.xml><?xml version="1.0" encoding="utf-8"?>
<table xmlns="http://schemas.openxmlformats.org/spreadsheetml/2006/main" id="84" name="Table84" displayName="Table84" ref="A5:AC49" comment="" totalsRowShown="0">
  <autoFilter ref="A5:AC49"/>
  <tableColumns count="29">
    <tableColumn id="1" name="Type of concessionary journey"/>
    <tableColumn id="2" name="1993-94"/>
    <tableColumn id="3" name="1995-96"/>
    <tableColumn id="4" name="1995-962"/>
    <tableColumn id="5" name="1996-97"/>
    <tableColumn id="6" name="1997-98"/>
    <tableColumn id="7" name="1998-99"/>
    <tableColumn id="8" name="1999-00"/>
    <tableColumn id="9" name="2000-01"/>
    <tableColumn id="10" name="2001-02"/>
    <tableColumn id="11" name="2002-03"/>
    <tableColumn id="12" name="2003-04"/>
    <tableColumn id="13" name="2004-05"/>
    <tableColumn id="14" name="2005-06"/>
    <tableColumn id="15" name="2006-07"/>
    <tableColumn id="16" name="2007-08"/>
    <tableColumn id="17" name="2008-09"/>
    <tableColumn id="18" name="2009-10"/>
    <tableColumn id="19" name="2010-11"/>
    <tableColumn id="20" name="2011-12"/>
    <tableColumn id="21" name="2012-13"/>
    <tableColumn id="22" name="2013-14"/>
    <tableColumn id="23" name="2014-15"/>
    <tableColumn id="24" name="2015-16"/>
    <tableColumn id="25" name="2016-17"/>
    <tableColumn id="26" name="2017-18"/>
    <tableColumn id="27" name="2018-19"/>
    <tableColumn id="28" name="2019-20 7"/>
    <tableColumn id="29" name="2020-2021 "/>
  </tableColumns>
  <tableStyleInfo name="" showFirstColumn="0" showLastColumn="0" showRowStripes="0" showColumnStripes="0"/>
</table>
</file>

<file path=xl/tables/table23.xml><?xml version="1.0" encoding="utf-8"?>
<table xmlns="http://schemas.openxmlformats.org/spreadsheetml/2006/main" id="85" name="Table85" displayName="Table85" ref="A5:U27" comment="" totalsRowShown="0">
  <autoFilter ref="A5:U27"/>
  <tableColumns count="21">
    <tableColumn id="1" name="Calls answered"/>
    <tableColumn id="3" name="2001"/>
    <tableColumn id="4" name="2002"/>
    <tableColumn id="5" name="2003"/>
    <tableColumn id="6" name="2004"/>
    <tableColumn id="7" name="2005"/>
    <tableColumn id="8" name="2006"/>
    <tableColumn id="9" name="2007"/>
    <tableColumn id="10" name="2008"/>
    <tableColumn id="11" name="2009"/>
    <tableColumn id="12" name="2010"/>
    <tableColumn id="13" name="2011"/>
    <tableColumn id="14" name="2012"/>
    <tableColumn id="15" name="2013"/>
    <tableColumn id="16" name="2014"/>
    <tableColumn id="17" name="2015"/>
    <tableColumn id="18" name="2016"/>
    <tableColumn id="19" name="2017"/>
    <tableColumn id="20" name="2018"/>
    <tableColumn id="21" name="2019"/>
    <tableColumn id="22" name="2020"/>
  </tableColumns>
  <tableStyleInfo name="" showFirstColumn="0" showLastColumn="0" showRowStripes="0" showColumnStripes="0"/>
</table>
</file>

<file path=xl/tables/table24.xml><?xml version="1.0" encoding="utf-8"?>
<table xmlns="http://schemas.openxmlformats.org/spreadsheetml/2006/main" id="110" name="Table110" displayName="Table110" ref="A5:L7" comment="" totalsRowShown="0">
  <autoFilter ref="A5:L7"/>
  <tableColumns count="12">
    <tableColumn id="1" name="All Adults"/>
    <tableColumn id="2" name="Work mainly at or from home"/>
    <tableColumn id="3" name="Less than 2km"/>
    <tableColumn id="4" name="2 km to less than 5 km  "/>
    <tableColumn id="5" name="5 km to less than 10 km"/>
    <tableColumn id="6" name="10 km to less than 20 km"/>
    <tableColumn id="7" name="20 km to less than 30 km"/>
    <tableColumn id="8" name="30 km to less than 40 km"/>
    <tableColumn id="9" name="40 km to less than 60 km"/>
    <tableColumn id="10" name="60 km and over"/>
    <tableColumn id="11" name="Other [Note 54]"/>
    <tableColumn id="12" name="Total Number         (=100%)"/>
  </tableColumns>
  <tableStyleInfo name="" showFirstColumn="0" showLastColumn="0" showRowStripes="0" showColumnStripes="0"/>
</table>
</file>

<file path=xl/tables/table25.xml><?xml version="1.0" encoding="utf-8"?>
<table xmlns="http://schemas.openxmlformats.org/spreadsheetml/2006/main" id="111" name="Table111" displayName="Table111" ref="A5:M7" comment="" totalsRowShown="0">
  <autoFilter ref="A5:M7"/>
  <tableColumns count="13">
    <tableColumn id="1" name="All Adults"/>
    <tableColumn id="2" name="Work mainly at or from home"/>
    <tableColumn id="4" name="Underground, metro, light rail or tram"/>
    <tableColumn id="5" name="Train"/>
    <tableColumn id="6" name="Bus, minibus or coach"/>
    <tableColumn id="7" name="Taxi or minicab"/>
    <tableColumn id="8" name="Driver, car or van"/>
    <tableColumn id="9" name="Passenger, car or van"/>
    <tableColumn id="10" name="Motorcycle, scooter or moped"/>
    <tableColumn id="11" name="Bicycle"/>
    <tableColumn id="12" name="On foot"/>
    <tableColumn id="13" name="Other"/>
    <tableColumn id="14" name="Total Number          (=100%)"/>
  </tableColumns>
  <tableStyleInfo name="" showFirstColumn="0" showLastColumn="0" showRowStripes="0" showColumnStripes="0"/>
</table>
</file>

<file path=xl/tables/table26.xml><?xml version="1.0" encoding="utf-8"?>
<table xmlns="http://schemas.openxmlformats.org/spreadsheetml/2006/main" id="112" name="Table112" displayName="Table112" ref="A5:J13" comment="" totalsRowShown="0">
  <autoFilter ref="A5:J13"/>
  <tableColumns count="10">
    <tableColumn id="1" name="All Adults"/>
    <tableColumn id="2" name="Work mainly at or from home"/>
    <tableColumn id="4" name="Less than 2km"/>
    <tableColumn id="5" name="2 km to less than 5 km  "/>
    <tableColumn id="6" name="5 km to less than 10 km"/>
    <tableColumn id="7" name="10 km to less than 20 km"/>
    <tableColumn id="8" name="20 km to less than 30 km"/>
    <tableColumn id="9" name="30 km and over"/>
    <tableColumn id="10" name="Other"/>
    <tableColumn id="11" name="Total Number        (=100%)3"/>
  </tableColumns>
  <tableStyleInfo name="" showFirstColumn="0" showLastColumn="0" showRowStripes="0" showColumnStripes="0"/>
</table>
</file>

<file path=xl/tables/table27.xml><?xml version="1.0" encoding="utf-8"?>
<table xmlns="http://schemas.openxmlformats.org/spreadsheetml/2006/main" id="113" name="Table113" displayName="Table113" ref="A5:L14" comment="" totalsRowShown="0">
  <autoFilter ref="A5:L14"/>
  <tableColumns count="12">
    <tableColumn id="1" name="All Adults"/>
    <tableColumn id="2" name="Study mainly at or from home"/>
    <tableColumn id="3" name="Less than 2km"/>
    <tableColumn id="4" name="2 km to less than 5 km  "/>
    <tableColumn id="5" name="5 km to less than 10 km"/>
    <tableColumn id="6" name="10 km to less than 20 km"/>
    <tableColumn id="7" name="20 km to less than 30 km"/>
    <tableColumn id="8" name="30 km to less than 40 km"/>
    <tableColumn id="9" name="40 km to less than 60 km"/>
    <tableColumn id="10" name="60 km and over"/>
    <tableColumn id="11" name="Other"/>
    <tableColumn id="12" name="Total Number          (=100%)"/>
  </tableColumns>
  <tableStyleInfo name="" showFirstColumn="0" showLastColumn="0" showRowStripes="0" showColumnStripes="0"/>
</table>
</file>

<file path=xl/tables/table28.xml><?xml version="1.0" encoding="utf-8"?>
<table xmlns="http://schemas.openxmlformats.org/spreadsheetml/2006/main" id="114" name="Table114" displayName="Table114" ref="A5:J16" comment="" totalsRowShown="0">
  <autoFilter ref="A5:J16"/>
  <tableColumns count="10">
    <tableColumn id="1" name="By distance"/>
    <tableColumn id="2" name="Study mainly at or from home"/>
    <tableColumn id="3" name="Train, underground, metro, light rail or tram"/>
    <tableColumn id="4" name="Bus, minibus or coach"/>
    <tableColumn id="5" name="Driver, car or van"/>
    <tableColumn id="6" name="Passenger, car or van"/>
    <tableColumn id="7" name="Bicycle"/>
    <tableColumn id="8" name="On foot"/>
    <tableColumn id="9" name="Other"/>
    <tableColumn id="10" name="Total Number         (=100%)"/>
  </tableColumns>
  <tableStyleInfo name="" showFirstColumn="0" showLastColumn="0" showRowStripes="0" showColumnStripes="0"/>
</table>
</file>

<file path=xl/tables/table3.xml><?xml version="1.0" encoding="utf-8"?>
<table xmlns="http://schemas.openxmlformats.org/spreadsheetml/2006/main" id="5" name="Table5" displayName="Table5" ref="A4:V17" comment="" totalsRowShown="0">
  <autoFilter ref="A4:V17"/>
  <tableColumns count="22">
    <tableColumn id="1" name="Frequency of driving"/>
    <tableColumn id="2" name="1999"/>
    <tableColumn id="3" name="2000"/>
    <tableColumn id="4" name="2001"/>
    <tableColumn id="5" name="2002"/>
    <tableColumn id="6" name="2003"/>
    <tableColumn id="7" name="2004"/>
    <tableColumn id="8" name="2006"/>
    <tableColumn id="9" name="2007"/>
    <tableColumn id="10" name="2008"/>
    <tableColumn id="11" name="2009"/>
    <tableColumn id="12" name="2010"/>
    <tableColumn id="13" name="2011"/>
    <tableColumn id="14" name="2012"/>
    <tableColumn id="15" name="2013"/>
    <tableColumn id="16" name="2014"/>
    <tableColumn id="17" name="2015"/>
    <tableColumn id="18" name="2016"/>
    <tableColumn id="19" name="2017"/>
    <tableColumn id="20" name="2018"/>
    <tableColumn id="21" name="2019"/>
    <tableColumn id="22" name="2020 [Note 58]"/>
  </tableColumns>
  <tableStyleInfo name="" showFirstColumn="0" showLastColumn="0" showRowStripes="0" showColumnStripes="0"/>
</table>
</file>

<file path=xl/tables/table4.xml><?xml version="1.0" encoding="utf-8"?>
<table xmlns="http://schemas.openxmlformats.org/spreadsheetml/2006/main" id="6" name="Table6" displayName="Table6" ref="A4:Q18" comment="" totalsRowShown="0">
  <autoFilter ref="A4:Q18"/>
  <tableColumns count="17">
    <tableColumn id="1" name="Number of days"/>
    <tableColumn id="2" name="1999"/>
    <tableColumn id="3" name="2000"/>
    <tableColumn id="4" name="2001"/>
    <tableColumn id="5" name="2002"/>
    <tableColumn id="6" name="2004"/>
    <tableColumn id="7" name="2005"/>
    <tableColumn id="8" name="2006"/>
    <tableColumn id="9" name="2007"/>
    <tableColumn id="10" name="2008"/>
    <tableColumn id="11" name="2009"/>
    <tableColumn id="12" name="2010"/>
    <tableColumn id="13" name="2011"/>
    <tableColumn id="14" name="2012"/>
    <tableColumn id="15" name="2014"/>
    <tableColumn id="16" name="2016"/>
    <tableColumn id="17" name="2019"/>
  </tableColumns>
  <tableStyleInfo name="" showFirstColumn="0" showLastColumn="0" showRowStripes="0" showColumnStripes="0"/>
</table>
</file>

<file path=xl/tables/table5.xml><?xml version="1.0" encoding="utf-8"?>
<table xmlns="http://schemas.openxmlformats.org/spreadsheetml/2006/main" id="11" name="Table11" displayName="Table11" ref="A4:V12" comment="" totalsRowShown="0">
  <autoFilter ref="A4:V12"/>
  <tableColumns count="22">
    <tableColumn id="1" name="Type of vehicle"/>
    <tableColumn id="3" name="2000"/>
    <tableColumn id="4" name="2001"/>
    <tableColumn id="5" name="2002"/>
    <tableColumn id="6" name="2003"/>
    <tableColumn id="7" name="2004"/>
    <tableColumn id="8" name="2005"/>
    <tableColumn id="9" name="2006"/>
    <tableColumn id="10" name="2007"/>
    <tableColumn id="11" name="2008"/>
    <tableColumn id="12" name="2009"/>
    <tableColumn id="13" name="2010"/>
    <tableColumn id="14" name="2011"/>
    <tableColumn id="15" name="2012"/>
    <tableColumn id="16" name="2013"/>
    <tableColumn id="17" name="2014"/>
    <tableColumn id="18" name="2015"/>
    <tableColumn id="19" name="2016"/>
    <tableColumn id="20" name="2017"/>
    <tableColumn id="21" name="2018"/>
    <tableColumn id="22" name="2019"/>
    <tableColumn id="23" name="2020"/>
  </tableColumns>
  <tableStyleInfo name="" showFirstColumn="0" showLastColumn="0" showRowStripes="0" showColumnStripes="0"/>
</table>
</file>

<file path=xl/tables/table6.xml><?xml version="1.0" encoding="utf-8"?>
<table xmlns="http://schemas.openxmlformats.org/spreadsheetml/2006/main" id="17" name="Table17" displayName="Table17" ref="A4:K12" comment="" totalsRowShown="0">
  <autoFilter ref="A4:K12"/>
  <tableColumns count="11">
    <tableColumn id="1" name="Type of vehicle"/>
    <tableColumn id="2" name="1996"/>
    <tableColumn id="3" name="1997"/>
    <tableColumn id="4" name="1998"/>
    <tableColumn id="5" name="1999"/>
    <tableColumn id="6" name="2000"/>
    <tableColumn id="7" name="2001"/>
    <tableColumn id="8" name="2002"/>
    <tableColumn id="9" name="2003"/>
    <tableColumn id="10" name="2004"/>
    <tableColumn id="11" name="2005"/>
  </tableColumns>
  <tableStyleInfo name="" showFirstColumn="0" showLastColumn="0" showRowStripes="0" showColumnStripes="0"/>
</table>
</file>

<file path=xl/tables/table7.xml><?xml version="1.0" encoding="utf-8"?>
<table xmlns="http://schemas.openxmlformats.org/spreadsheetml/2006/main" id="18" name="Table18" displayName="Table18" ref="A4:T13" comment="" totalsRowShown="0">
  <autoFilter ref="A4:T13"/>
  <tableColumns count="20">
    <tableColumn id="1" name="Type of vehicle"/>
    <tableColumn id="4" name="2002"/>
    <tableColumn id="5" name="2003"/>
    <tableColumn id="6" name="2004"/>
    <tableColumn id="7" name="2005"/>
    <tableColumn id="8" name="2006"/>
    <tableColumn id="9" name="2007"/>
    <tableColumn id="10" name="2008"/>
    <tableColumn id="11" name="2009 [note 10]"/>
    <tableColumn id="12" name="2010 [note 10]"/>
    <tableColumn id="13" name="2011 [note 10]"/>
    <tableColumn id="14" name="2012 [note 10]"/>
    <tableColumn id="15" name="2013 [note 10]"/>
    <tableColumn id="16" name="2014 [note 10]"/>
    <tableColumn id="17" name="2015 [note 10]"/>
    <tableColumn id="18" name="2016 [note 10]"/>
    <tableColumn id="19" name="2017 [note 10]"/>
    <tableColumn id="20" name="2018 [note 10]"/>
    <tableColumn id="21" name="2019 [note 10]"/>
    <tableColumn id="22" name="2020 [note 10]"/>
  </tableColumns>
  <tableStyleInfo name="" showFirstColumn="0" showLastColumn="0" showRowStripes="0" showColumnStripes="0"/>
</table>
</file>

<file path=xl/tables/table8.xml><?xml version="1.0" encoding="utf-8"?>
<table xmlns="http://schemas.openxmlformats.org/spreadsheetml/2006/main" id="26" name="Table26" displayName="Table26" ref="A4:I11" comment="" totalsRowShown="0">
  <autoFilter ref="A4:I11"/>
  <tableColumns count="9">
    <tableColumn id="1" name="Year"/>
    <tableColumn id="2" name="Train (including underground)"/>
    <tableColumn id="3" name="Bus"/>
    <tableColumn id="4" name="Car"/>
    <tableColumn id="5" name="Motorcycle"/>
    <tableColumn id="6" name="Pedal cycle"/>
    <tableColumn id="7" name="Foot  [Note 15]"/>
    <tableColumn id="8" name="Other [Note 16] (e.g. taxi)"/>
    <tableColumn id="9" name="Total of these"/>
  </tableColumns>
  <tableStyleInfo name="" showFirstColumn="0" showLastColumn="0" showRowStripes="0" showColumnStripes="0"/>
</table>
</file>

<file path=xl/tables/table9.xml><?xml version="1.0" encoding="utf-8"?>
<table xmlns="http://schemas.openxmlformats.org/spreadsheetml/2006/main" id="27" name="Table27" displayName="Table27" ref="A4:E10" comment="" totalsRowShown="0">
  <autoFilter ref="A4:E10"/>
  <tableColumns count="5">
    <tableColumn id="1" name="Employment type"/>
    <tableColumn id="2" name="Works from home "/>
    <tableColumn id="3" name="Does not work from home"/>
    <tableColumn id="4" name="All employed adults"/>
    <tableColumn id="5" name="Sample size (=100%)"/>
  </tableColumns>
  <tableStyleInfo nam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4.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7.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22.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23.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table" Target="../tables/table19.xml" /></Relationships>
</file>

<file path=xl/worksheets/_rels/sheet32.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33.xml.rels><?xml version="1.0" encoding="utf-8" standalone="yes"?><Relationships xmlns="http://schemas.openxmlformats.org/package/2006/relationships"><Relationship Id="rId1" Type="http://schemas.openxmlformats.org/officeDocument/2006/relationships/table" Target="../tables/table21.xml" /><Relationship Id="rId2"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table" Target="../tables/table22.xml" /><Relationship Id="rId2" Type="http://schemas.openxmlformats.org/officeDocument/2006/relationships/printerSettings" Target="../printerSettings/printerSettings26.bin" /></Relationships>
</file>

<file path=xl/worksheets/_rels/sheet35.xml.rels><?xml version="1.0" encoding="utf-8" standalone="yes"?><Relationships xmlns="http://schemas.openxmlformats.org/package/2006/relationships"><Relationship Id="rId1" Type="http://schemas.openxmlformats.org/officeDocument/2006/relationships/table" Target="../tables/table23.xml" /><Relationship Id="rId2" Type="http://schemas.openxmlformats.org/officeDocument/2006/relationships/printerSettings" Target="../printerSettings/printerSettings27.bin" /></Relationships>
</file>

<file path=xl/worksheets/_rels/sheet36.xml.rels><?xml version="1.0" encoding="utf-8" standalone="yes"?><Relationships xmlns="http://schemas.openxmlformats.org/package/2006/relationships"><Relationship Id="rId1" Type="http://schemas.openxmlformats.org/officeDocument/2006/relationships/table" Target="../tables/table24.xml" /><Relationship Id="rId2" Type="http://schemas.openxmlformats.org/officeDocument/2006/relationships/printerSettings" Target="../printerSettings/printerSettings28.bin" /></Relationships>
</file>

<file path=xl/worksheets/_rels/sheet37.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38.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39.xml.rels><?xml version="1.0" encoding="utf-8" standalone="yes"?><Relationships xmlns="http://schemas.openxmlformats.org/package/2006/relationships"><Relationship Id="rId1" Type="http://schemas.openxmlformats.org/officeDocument/2006/relationships/table" Target="../tables/table27.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table" Target="../tables/table28.xml" /><Relationship Id="rId2" Type="http://schemas.openxmlformats.org/officeDocument/2006/relationships/printerSettings" Target="../printerSettings/printerSettings2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2.75"/>
  <sheetData>
    <row r="1" spans="1:2" ht="13.5" thickBot="1">
      <c r="A1" s="4">
        <v>999</v>
      </c>
      <c r="B1" s="5" t="s">
        <v>0</v>
      </c>
    </row>
    <row r="2" ht="12.75">
      <c r="B2" s="6" t="s">
        <v>1</v>
      </c>
    </row>
    <row r="3" ht="12.75">
      <c r="B3" t="s">
        <v>2</v>
      </c>
    </row>
    <row r="4" ht="12.75">
      <c r="B4" t="s">
        <v>3</v>
      </c>
    </row>
    <row r="6" ht="12.75">
      <c r="B6" t="s">
        <v>4</v>
      </c>
    </row>
    <row r="7" ht="12.75">
      <c r="B7" t="s">
        <v>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Q21"/>
  <sheetViews>
    <sheetView zoomScalePageLayoutView="0" workbookViewId="0" topLeftCell="A1">
      <selection activeCell="Q8" sqref="Q8"/>
    </sheetView>
  </sheetViews>
  <sheetFormatPr defaultColWidth="9.140625" defaultRowHeight="12.75"/>
  <cols>
    <col min="1" max="1" width="24.57421875" style="0" customWidth="1"/>
    <col min="5" max="6" width="10.421875" style="0" customWidth="1"/>
    <col min="7" max="7" width="9.421875" style="0" customWidth="1"/>
  </cols>
  <sheetData>
    <row r="1" spans="1:17" ht="16.5">
      <c r="A1" s="198" t="s">
        <v>606</v>
      </c>
      <c r="B1" s="11"/>
      <c r="C1" s="11"/>
      <c r="D1" s="11"/>
      <c r="E1" s="11"/>
      <c r="F1" s="11"/>
      <c r="G1" s="8"/>
      <c r="H1" s="226"/>
      <c r="I1" s="226"/>
      <c r="J1" s="7"/>
      <c r="K1" s="7"/>
      <c r="L1" s="7"/>
      <c r="M1" s="7"/>
      <c r="N1" s="7"/>
      <c r="O1" s="7"/>
      <c r="P1" s="7"/>
      <c r="Q1" s="7"/>
    </row>
    <row r="2" spans="1:17" ht="16.5">
      <c r="A2" s="423" t="s">
        <v>534</v>
      </c>
      <c r="B2" s="11"/>
      <c r="C2" s="11"/>
      <c r="D2" s="11"/>
      <c r="E2" s="11"/>
      <c r="F2" s="11"/>
      <c r="G2" s="8"/>
      <c r="H2" s="226"/>
      <c r="I2" s="226"/>
      <c r="J2" s="7"/>
      <c r="K2" s="7"/>
      <c r="L2" s="7"/>
      <c r="M2" s="7"/>
      <c r="N2" s="7"/>
      <c r="O2" s="7"/>
      <c r="P2" s="7"/>
      <c r="Q2" s="7"/>
    </row>
    <row r="3" spans="1:17" ht="16.5">
      <c r="A3" s="423" t="s">
        <v>382</v>
      </c>
      <c r="B3" s="11"/>
      <c r="C3" s="11"/>
      <c r="D3" s="11"/>
      <c r="E3" s="11"/>
      <c r="F3" s="11"/>
      <c r="G3" s="8"/>
      <c r="H3" s="226"/>
      <c r="I3" s="226"/>
      <c r="J3" s="7"/>
      <c r="K3" s="7"/>
      <c r="L3" s="7"/>
      <c r="M3" s="7"/>
      <c r="N3" s="7"/>
      <c r="O3" s="7"/>
      <c r="P3" s="7"/>
      <c r="Q3" s="7"/>
    </row>
    <row r="4" spans="1:17" ht="15.75">
      <c r="A4" s="52" t="s">
        <v>604</v>
      </c>
      <c r="B4" s="52" t="s">
        <v>578</v>
      </c>
      <c r="C4" s="52" t="s">
        <v>579</v>
      </c>
      <c r="D4" s="52" t="s">
        <v>580</v>
      </c>
      <c r="E4" s="52" t="s">
        <v>581</v>
      </c>
      <c r="F4" s="52" t="s">
        <v>583</v>
      </c>
      <c r="G4" s="52" t="s">
        <v>605</v>
      </c>
      <c r="H4" s="52" t="s">
        <v>584</v>
      </c>
      <c r="I4" s="52" t="s">
        <v>585</v>
      </c>
      <c r="J4" s="66" t="s">
        <v>586</v>
      </c>
      <c r="K4" s="66" t="s">
        <v>587</v>
      </c>
      <c r="L4" s="449" t="s">
        <v>588</v>
      </c>
      <c r="M4" s="449" t="s">
        <v>589</v>
      </c>
      <c r="N4" s="449" t="s">
        <v>590</v>
      </c>
      <c r="O4" s="449" t="s">
        <v>592</v>
      </c>
      <c r="P4" s="449" t="s">
        <v>594</v>
      </c>
      <c r="Q4" s="449" t="s">
        <v>597</v>
      </c>
    </row>
    <row r="5" spans="1:17" ht="15.75">
      <c r="A5" s="52" t="s">
        <v>254</v>
      </c>
      <c r="B5" s="11"/>
      <c r="C5" s="11"/>
      <c r="D5" s="11"/>
      <c r="E5" s="11"/>
      <c r="F5" s="11"/>
      <c r="G5" s="11"/>
      <c r="H5" s="11"/>
      <c r="I5" s="11"/>
      <c r="J5" s="68"/>
      <c r="K5" s="132"/>
      <c r="L5" s="330"/>
      <c r="M5" s="330"/>
      <c r="N5" s="2"/>
      <c r="O5" s="209"/>
      <c r="P5" s="2"/>
      <c r="Q5" s="450" t="s">
        <v>185</v>
      </c>
    </row>
    <row r="6" spans="1:17" ht="15">
      <c r="A6" s="448" t="s">
        <v>162</v>
      </c>
      <c r="B6" s="331">
        <v>47.6</v>
      </c>
      <c r="C6" s="331">
        <v>46.4</v>
      </c>
      <c r="D6" s="331">
        <v>44.9</v>
      </c>
      <c r="E6" s="451">
        <v>45.1</v>
      </c>
      <c r="F6" s="451">
        <v>45.8</v>
      </c>
      <c r="G6" s="451">
        <v>46</v>
      </c>
      <c r="H6" s="451">
        <v>46</v>
      </c>
      <c r="I6" s="451">
        <v>48</v>
      </c>
      <c r="J6" s="452">
        <v>47.5</v>
      </c>
      <c r="K6" s="452">
        <v>41</v>
      </c>
      <c r="L6" s="452">
        <v>38</v>
      </c>
      <c r="M6" s="452">
        <v>36.9</v>
      </c>
      <c r="N6" s="452">
        <v>34</v>
      </c>
      <c r="O6" s="452">
        <v>33.1</v>
      </c>
      <c r="P6" s="452">
        <v>31.4</v>
      </c>
      <c r="Q6" s="452">
        <v>33.5</v>
      </c>
    </row>
    <row r="7" spans="1:17" ht="15">
      <c r="A7" s="448" t="s">
        <v>50</v>
      </c>
      <c r="B7" s="331">
        <v>18.7</v>
      </c>
      <c r="C7" s="331">
        <v>18.3</v>
      </c>
      <c r="D7" s="331">
        <v>19.1</v>
      </c>
      <c r="E7" s="451">
        <v>18.3</v>
      </c>
      <c r="F7" s="451">
        <v>16.8</v>
      </c>
      <c r="G7" s="451">
        <v>15.3</v>
      </c>
      <c r="H7" s="451">
        <v>15.8</v>
      </c>
      <c r="I7" s="451">
        <v>17.9</v>
      </c>
      <c r="J7" s="452">
        <v>17.2</v>
      </c>
      <c r="K7" s="452">
        <v>17.5</v>
      </c>
      <c r="L7" s="452">
        <v>18.9</v>
      </c>
      <c r="M7" s="452">
        <v>19.1</v>
      </c>
      <c r="N7" s="452">
        <v>20</v>
      </c>
      <c r="O7" s="452">
        <v>19.1</v>
      </c>
      <c r="P7" s="452">
        <v>19.4</v>
      </c>
      <c r="Q7" s="452">
        <v>18</v>
      </c>
    </row>
    <row r="8" spans="1:17" ht="15">
      <c r="A8" s="448" t="s">
        <v>51</v>
      </c>
      <c r="B8" s="331">
        <v>18.2</v>
      </c>
      <c r="C8" s="331">
        <v>20.5</v>
      </c>
      <c r="D8" s="331">
        <v>21.6</v>
      </c>
      <c r="E8" s="451">
        <v>22.1</v>
      </c>
      <c r="F8" s="451">
        <v>21.3</v>
      </c>
      <c r="G8" s="451">
        <v>22</v>
      </c>
      <c r="H8" s="451">
        <v>21.3</v>
      </c>
      <c r="I8" s="451">
        <v>19.8</v>
      </c>
      <c r="J8" s="452">
        <v>21.7</v>
      </c>
      <c r="K8" s="452">
        <v>22.4</v>
      </c>
      <c r="L8" s="452">
        <v>24.3</v>
      </c>
      <c r="M8" s="452">
        <v>24.4</v>
      </c>
      <c r="N8" s="452">
        <v>23</v>
      </c>
      <c r="O8" s="452">
        <v>26.2</v>
      </c>
      <c r="P8" s="452">
        <v>26.3</v>
      </c>
      <c r="Q8" s="452">
        <v>26.5</v>
      </c>
    </row>
    <row r="9" spans="1:17" ht="15">
      <c r="A9" s="448" t="s">
        <v>52</v>
      </c>
      <c r="B9" s="331">
        <v>15.4</v>
      </c>
      <c r="C9" s="331">
        <v>14.7</v>
      </c>
      <c r="D9" s="331">
        <v>14.5</v>
      </c>
      <c r="E9" s="451">
        <v>14.6</v>
      </c>
      <c r="F9" s="451">
        <v>16</v>
      </c>
      <c r="G9" s="451">
        <v>16.7</v>
      </c>
      <c r="H9" s="451">
        <v>17</v>
      </c>
      <c r="I9" s="451">
        <v>14.3</v>
      </c>
      <c r="J9" s="452">
        <v>13.6</v>
      </c>
      <c r="K9" s="452">
        <v>19.1</v>
      </c>
      <c r="L9" s="452">
        <v>18.8</v>
      </c>
      <c r="M9" s="452">
        <v>19.6</v>
      </c>
      <c r="N9" s="452">
        <v>23</v>
      </c>
      <c r="O9" s="452">
        <v>21.6</v>
      </c>
      <c r="P9" s="452">
        <v>22.9</v>
      </c>
      <c r="Q9" s="452">
        <v>22.1</v>
      </c>
    </row>
    <row r="10" spans="1:17" ht="15">
      <c r="A10" s="448" t="s">
        <v>163</v>
      </c>
      <c r="B10" s="90">
        <f aca="true" t="shared" si="0" ref="B10:Q10">100-B6</f>
        <v>52.4</v>
      </c>
      <c r="C10" s="90">
        <f t="shared" si="0"/>
        <v>53.6</v>
      </c>
      <c r="D10" s="90">
        <f t="shared" si="0"/>
        <v>55.1</v>
      </c>
      <c r="E10" s="303">
        <f t="shared" si="0"/>
        <v>54.9</v>
      </c>
      <c r="F10" s="303">
        <f t="shared" si="0"/>
        <v>54.2</v>
      </c>
      <c r="G10" s="303">
        <f t="shared" si="0"/>
        <v>54</v>
      </c>
      <c r="H10" s="303">
        <f t="shared" si="0"/>
        <v>54</v>
      </c>
      <c r="I10" s="303">
        <f t="shared" si="0"/>
        <v>52</v>
      </c>
      <c r="J10" s="303">
        <f t="shared" si="0"/>
        <v>52.5</v>
      </c>
      <c r="K10" s="303">
        <f t="shared" si="0"/>
        <v>59</v>
      </c>
      <c r="L10" s="299">
        <f t="shared" si="0"/>
        <v>62</v>
      </c>
      <c r="M10" s="299">
        <f t="shared" si="0"/>
        <v>63.1</v>
      </c>
      <c r="N10" s="299">
        <f t="shared" si="0"/>
        <v>66</v>
      </c>
      <c r="O10" s="299">
        <f t="shared" si="0"/>
        <v>66.9</v>
      </c>
      <c r="P10" s="299">
        <f t="shared" si="0"/>
        <v>68.6</v>
      </c>
      <c r="Q10" s="299">
        <f t="shared" si="0"/>
        <v>66.5</v>
      </c>
    </row>
    <row r="11" spans="1:17" ht="23.25" customHeight="1">
      <c r="A11" s="301" t="s">
        <v>257</v>
      </c>
      <c r="B11" s="453" t="s">
        <v>600</v>
      </c>
      <c r="C11" s="453" t="s">
        <v>600</v>
      </c>
      <c r="D11" s="453" t="s">
        <v>600</v>
      </c>
      <c r="E11" s="195">
        <v>13984</v>
      </c>
      <c r="F11" s="195">
        <v>14715</v>
      </c>
      <c r="G11" s="195">
        <v>6992</v>
      </c>
      <c r="H11" s="195">
        <v>7111</v>
      </c>
      <c r="I11" s="195">
        <v>6116</v>
      </c>
      <c r="J11" s="195">
        <v>6197</v>
      </c>
      <c r="K11" s="195">
        <v>6137</v>
      </c>
      <c r="L11" s="195">
        <v>6178</v>
      </c>
      <c r="M11" s="195">
        <v>6381</v>
      </c>
      <c r="N11" s="195">
        <v>9841</v>
      </c>
      <c r="O11" s="195">
        <v>9735</v>
      </c>
      <c r="P11" s="195">
        <v>9580</v>
      </c>
      <c r="Q11" s="195">
        <v>9610</v>
      </c>
    </row>
    <row r="12" spans="1:17" ht="27" customHeight="1">
      <c r="A12" s="447" t="s">
        <v>601</v>
      </c>
      <c r="B12" s="454"/>
      <c r="C12" s="454"/>
      <c r="D12" s="454"/>
      <c r="E12" s="454"/>
      <c r="F12" s="454"/>
      <c r="G12" s="454"/>
      <c r="H12" s="454"/>
      <c r="I12" s="68"/>
      <c r="J12" s="132"/>
      <c r="K12" s="132"/>
      <c r="L12" s="330"/>
      <c r="M12" s="330"/>
      <c r="N12" s="2"/>
      <c r="O12" s="209"/>
      <c r="P12" s="2"/>
      <c r="Q12" s="2"/>
    </row>
    <row r="13" spans="1:17" ht="15">
      <c r="A13" s="448" t="s">
        <v>162</v>
      </c>
      <c r="B13" s="331">
        <v>60.3</v>
      </c>
      <c r="C13" s="331">
        <v>58.6</v>
      </c>
      <c r="D13" s="331">
        <v>57.1</v>
      </c>
      <c r="E13" s="451">
        <v>59.3</v>
      </c>
      <c r="F13" s="451">
        <v>56.1</v>
      </c>
      <c r="G13" s="451">
        <v>53.9</v>
      </c>
      <c r="H13" s="451">
        <v>53.3</v>
      </c>
      <c r="I13" s="451">
        <v>53.1</v>
      </c>
      <c r="J13" s="452">
        <v>54.9</v>
      </c>
      <c r="K13" s="452">
        <v>51.6</v>
      </c>
      <c r="L13" s="452">
        <v>48.7</v>
      </c>
      <c r="M13" s="452">
        <v>46</v>
      </c>
      <c r="N13" s="452">
        <v>45</v>
      </c>
      <c r="O13" s="452">
        <v>41.7</v>
      </c>
      <c r="P13" s="452">
        <v>38.6</v>
      </c>
      <c r="Q13" s="452">
        <v>38</v>
      </c>
    </row>
    <row r="14" spans="1:17" ht="15">
      <c r="A14" s="448" t="s">
        <v>50</v>
      </c>
      <c r="B14" s="331">
        <v>15.9</v>
      </c>
      <c r="C14" s="331">
        <v>16.9</v>
      </c>
      <c r="D14" s="331">
        <v>18.2</v>
      </c>
      <c r="E14" s="451">
        <v>18</v>
      </c>
      <c r="F14" s="451">
        <v>16.4</v>
      </c>
      <c r="G14" s="451">
        <v>16.9</v>
      </c>
      <c r="H14" s="451">
        <v>16.5</v>
      </c>
      <c r="I14" s="451">
        <v>17.6</v>
      </c>
      <c r="J14" s="452">
        <v>18.4</v>
      </c>
      <c r="K14" s="452">
        <v>19.1</v>
      </c>
      <c r="L14" s="452">
        <v>17.7</v>
      </c>
      <c r="M14" s="452">
        <v>18.9</v>
      </c>
      <c r="N14" s="452">
        <v>19</v>
      </c>
      <c r="O14" s="452">
        <v>20.2</v>
      </c>
      <c r="P14" s="452">
        <v>20.3</v>
      </c>
      <c r="Q14" s="452">
        <v>18.9</v>
      </c>
    </row>
    <row r="15" spans="1:17" ht="15">
      <c r="A15" s="448" t="s">
        <v>51</v>
      </c>
      <c r="B15" s="331">
        <v>10.5</v>
      </c>
      <c r="C15" s="331">
        <v>11.7</v>
      </c>
      <c r="D15" s="331">
        <v>12.1</v>
      </c>
      <c r="E15" s="451">
        <v>10.7</v>
      </c>
      <c r="F15" s="451">
        <v>13.3</v>
      </c>
      <c r="G15" s="451">
        <v>14.2</v>
      </c>
      <c r="H15" s="451">
        <v>13.7</v>
      </c>
      <c r="I15" s="451">
        <v>13.7</v>
      </c>
      <c r="J15" s="452">
        <v>13</v>
      </c>
      <c r="K15" s="452">
        <v>13.1</v>
      </c>
      <c r="L15" s="452">
        <v>16.5</v>
      </c>
      <c r="M15" s="452">
        <v>16.7</v>
      </c>
      <c r="N15" s="452">
        <v>17</v>
      </c>
      <c r="O15" s="452">
        <v>17.7</v>
      </c>
      <c r="P15" s="452">
        <v>19.8</v>
      </c>
      <c r="Q15" s="452">
        <v>19</v>
      </c>
    </row>
    <row r="16" spans="1:17" ht="15">
      <c r="A16" s="448" t="s">
        <v>52</v>
      </c>
      <c r="B16" s="331">
        <v>13.2</v>
      </c>
      <c r="C16" s="331">
        <v>12.8</v>
      </c>
      <c r="D16" s="331">
        <v>12.6</v>
      </c>
      <c r="E16" s="451">
        <v>12.1</v>
      </c>
      <c r="F16" s="451">
        <v>14.2</v>
      </c>
      <c r="G16" s="451">
        <v>15.1</v>
      </c>
      <c r="H16" s="451">
        <v>16.4</v>
      </c>
      <c r="I16" s="451">
        <v>15.5</v>
      </c>
      <c r="J16" s="452">
        <v>13.7</v>
      </c>
      <c r="K16" s="452">
        <v>16.1</v>
      </c>
      <c r="L16" s="452">
        <v>17.2</v>
      </c>
      <c r="M16" s="452">
        <v>18.5</v>
      </c>
      <c r="N16" s="452">
        <v>19</v>
      </c>
      <c r="O16" s="452">
        <v>20.4</v>
      </c>
      <c r="P16" s="452">
        <v>21.2</v>
      </c>
      <c r="Q16" s="452">
        <v>24.1</v>
      </c>
    </row>
    <row r="17" spans="1:17" ht="15">
      <c r="A17" s="448" t="s">
        <v>163</v>
      </c>
      <c r="B17" s="93">
        <f aca="true" t="shared" si="1" ref="B17:Q17">100-B13</f>
        <v>39.7</v>
      </c>
      <c r="C17" s="93">
        <f t="shared" si="1"/>
        <v>41.4</v>
      </c>
      <c r="D17" s="93">
        <f t="shared" si="1"/>
        <v>42.9</v>
      </c>
      <c r="E17" s="304">
        <f t="shared" si="1"/>
        <v>40.7</v>
      </c>
      <c r="F17" s="304">
        <f t="shared" si="1"/>
        <v>43.9</v>
      </c>
      <c r="G17" s="304">
        <f t="shared" si="1"/>
        <v>46.1</v>
      </c>
      <c r="H17" s="304">
        <f t="shared" si="1"/>
        <v>46.7</v>
      </c>
      <c r="I17" s="304">
        <f t="shared" si="1"/>
        <v>46.9</v>
      </c>
      <c r="J17" s="304">
        <f t="shared" si="1"/>
        <v>45.1</v>
      </c>
      <c r="K17" s="304">
        <f t="shared" si="1"/>
        <v>48.4</v>
      </c>
      <c r="L17" s="300">
        <f t="shared" si="1"/>
        <v>51.3</v>
      </c>
      <c r="M17" s="300">
        <f t="shared" si="1"/>
        <v>54</v>
      </c>
      <c r="N17" s="300">
        <f t="shared" si="1"/>
        <v>55</v>
      </c>
      <c r="O17" s="300">
        <f t="shared" si="1"/>
        <v>58.3</v>
      </c>
      <c r="P17" s="300">
        <f t="shared" si="1"/>
        <v>61.4</v>
      </c>
      <c r="Q17" s="300">
        <f t="shared" si="1"/>
        <v>62</v>
      </c>
    </row>
    <row r="18" spans="1:17" ht="24.75" customHeight="1">
      <c r="A18" s="52" t="s">
        <v>257</v>
      </c>
      <c r="B18" s="138">
        <v>13757</v>
      </c>
      <c r="C18" s="138">
        <v>14516</v>
      </c>
      <c r="D18" s="138">
        <v>14643</v>
      </c>
      <c r="E18" s="138">
        <v>14041</v>
      </c>
      <c r="F18" s="138">
        <v>14713</v>
      </c>
      <c r="G18" s="138">
        <v>6993</v>
      </c>
      <c r="H18" s="138">
        <v>7111</v>
      </c>
      <c r="I18" s="138">
        <v>6121</v>
      </c>
      <c r="J18" s="191">
        <v>6209</v>
      </c>
      <c r="K18" s="191">
        <v>6119</v>
      </c>
      <c r="L18" s="227">
        <v>6136</v>
      </c>
      <c r="M18" s="227">
        <v>6372</v>
      </c>
      <c r="N18" s="227">
        <v>9805</v>
      </c>
      <c r="O18" s="195">
        <v>9687</v>
      </c>
      <c r="P18" s="195">
        <v>9580</v>
      </c>
      <c r="Q18" s="195">
        <v>9610</v>
      </c>
    </row>
    <row r="19" spans="1:17" ht="15">
      <c r="A19" s="150"/>
      <c r="B19" s="55"/>
      <c r="C19" s="55"/>
      <c r="D19" s="55"/>
      <c r="E19" s="214"/>
      <c r="F19" s="55"/>
      <c r="G19" s="55"/>
      <c r="H19" s="55"/>
      <c r="I19" s="214"/>
      <c r="J19" s="191"/>
      <c r="K19" s="191"/>
      <c r="L19" s="191"/>
      <c r="M19" s="191"/>
      <c r="N19" s="191"/>
      <c r="O19" s="191"/>
      <c r="P19" s="191"/>
      <c r="Q19" s="191"/>
    </row>
    <row r="20" spans="2:8" ht="15">
      <c r="B20" s="43"/>
      <c r="C20" s="43"/>
      <c r="D20" s="43"/>
      <c r="E20" s="43"/>
      <c r="F20" s="8"/>
      <c r="H20" s="192"/>
    </row>
    <row r="21" spans="2:8" ht="15">
      <c r="B21" s="43"/>
      <c r="C21" s="43"/>
      <c r="D21" s="43"/>
      <c r="E21" s="43"/>
      <c r="F21" s="8"/>
      <c r="H21" s="192"/>
    </row>
  </sheetData>
  <sheetProtection/>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sheetPr>
    <pageSetUpPr fitToPage="1"/>
  </sheetPr>
  <dimension ref="A1:V48"/>
  <sheetViews>
    <sheetView zoomScale="85" zoomScaleNormal="85" zoomScalePageLayoutView="0" workbookViewId="0" topLeftCell="A1">
      <selection activeCell="L6" sqref="L6"/>
    </sheetView>
  </sheetViews>
  <sheetFormatPr defaultColWidth="9.140625" defaultRowHeight="12.75"/>
  <cols>
    <col min="1" max="1" width="29.7109375" style="7" customWidth="1"/>
    <col min="2" max="2" width="9.7109375" style="7" customWidth="1"/>
    <col min="3" max="8" width="8.57421875" style="7" customWidth="1"/>
    <col min="9" max="9" width="9.7109375" style="7" customWidth="1"/>
    <col min="10" max="13" width="9.140625" style="7" customWidth="1"/>
    <col min="14" max="14" width="9.57421875" style="7" customWidth="1"/>
    <col min="15" max="16" width="9.140625" style="7" customWidth="1"/>
    <col min="17" max="18" width="9.57421875" style="7" customWidth="1"/>
    <col min="19" max="16384" width="9.140625" style="7" customWidth="1"/>
  </cols>
  <sheetData>
    <row r="1" spans="1:13" s="37" customFormat="1" ht="18">
      <c r="A1" s="52" t="s">
        <v>265</v>
      </c>
      <c r="B1" s="52"/>
      <c r="C1" s="11"/>
      <c r="D1" s="11"/>
      <c r="E1" s="11"/>
      <c r="F1" s="11"/>
      <c r="G1" s="11"/>
      <c r="H1" s="11"/>
      <c r="I1" s="11"/>
      <c r="J1" s="11"/>
      <c r="K1" s="11"/>
      <c r="L1" s="11"/>
      <c r="M1" s="11"/>
    </row>
    <row r="2" spans="1:13" s="37" customFormat="1" ht="18">
      <c r="A2" s="11" t="s">
        <v>534</v>
      </c>
      <c r="B2" s="52"/>
      <c r="C2" s="11"/>
      <c r="D2" s="11"/>
      <c r="E2" s="11"/>
      <c r="F2" s="11"/>
      <c r="G2" s="11"/>
      <c r="H2" s="11"/>
      <c r="I2" s="11"/>
      <c r="J2" s="11"/>
      <c r="K2" s="11"/>
      <c r="L2" s="11"/>
      <c r="M2" s="11"/>
    </row>
    <row r="3" spans="1:13" s="37" customFormat="1" ht="18">
      <c r="A3" s="11" t="s">
        <v>383</v>
      </c>
      <c r="B3" s="52"/>
      <c r="C3" s="11"/>
      <c r="D3" s="11"/>
      <c r="E3" s="11"/>
      <c r="F3" s="11"/>
      <c r="G3" s="11"/>
      <c r="H3" s="11"/>
      <c r="I3" s="11"/>
      <c r="J3" s="11"/>
      <c r="K3" s="11"/>
      <c r="L3" s="11"/>
      <c r="M3" s="11"/>
    </row>
    <row r="4" spans="1:22" s="8" customFormat="1" ht="21" customHeight="1">
      <c r="A4" s="52" t="s">
        <v>607</v>
      </c>
      <c r="B4" s="52" t="s">
        <v>579</v>
      </c>
      <c r="C4" s="52" t="s">
        <v>580</v>
      </c>
      <c r="D4" s="52" t="s">
        <v>581</v>
      </c>
      <c r="E4" s="52" t="s">
        <v>582</v>
      </c>
      <c r="F4" s="52" t="s">
        <v>583</v>
      </c>
      <c r="G4" s="52" t="s">
        <v>605</v>
      </c>
      <c r="H4" s="52" t="s">
        <v>584</v>
      </c>
      <c r="I4" s="52" t="s">
        <v>585</v>
      </c>
      <c r="J4" s="52" t="s">
        <v>586</v>
      </c>
      <c r="K4" s="52" t="s">
        <v>587</v>
      </c>
      <c r="L4" s="52" t="s">
        <v>588</v>
      </c>
      <c r="M4" s="52" t="s">
        <v>589</v>
      </c>
      <c r="N4" s="52" t="s">
        <v>590</v>
      </c>
      <c r="O4" s="52" t="s">
        <v>591</v>
      </c>
      <c r="P4" s="52" t="s">
        <v>592</v>
      </c>
      <c r="Q4" s="52" t="s">
        <v>593</v>
      </c>
      <c r="R4" s="52" t="s">
        <v>594</v>
      </c>
      <c r="S4" s="52" t="s">
        <v>595</v>
      </c>
      <c r="T4" s="52" t="s">
        <v>596</v>
      </c>
      <c r="U4" s="52" t="s">
        <v>597</v>
      </c>
      <c r="V4" s="52" t="s">
        <v>598</v>
      </c>
    </row>
    <row r="5" spans="1:22" ht="15">
      <c r="A5" s="11"/>
      <c r="B5" s="31"/>
      <c r="C5" s="11"/>
      <c r="D5" s="31"/>
      <c r="E5" s="31"/>
      <c r="F5" s="31"/>
      <c r="G5" s="31"/>
      <c r="H5" s="11"/>
      <c r="I5" s="46"/>
      <c r="J5" s="31"/>
      <c r="K5" s="31"/>
      <c r="L5" s="31"/>
      <c r="M5" s="45"/>
      <c r="N5" s="45"/>
      <c r="O5" s="45"/>
      <c r="P5" s="45"/>
      <c r="Q5" s="45"/>
      <c r="R5" s="45"/>
      <c r="S5" s="45"/>
      <c r="T5" s="45"/>
      <c r="U5" s="45"/>
      <c r="V5" s="31" t="s">
        <v>74</v>
      </c>
    </row>
    <row r="6" spans="1:22" ht="15" customHeight="1">
      <c r="A6" s="455" t="s">
        <v>75</v>
      </c>
      <c r="B6" s="47">
        <v>67.2</v>
      </c>
      <c r="C6" s="47">
        <v>69</v>
      </c>
      <c r="D6" s="47">
        <v>69.6</v>
      </c>
      <c r="E6" s="47">
        <v>70.01399700369385</v>
      </c>
      <c r="F6" s="47">
        <v>69</v>
      </c>
      <c r="G6" s="47">
        <v>67.80276064187832</v>
      </c>
      <c r="H6" s="47">
        <v>69</v>
      </c>
      <c r="I6" s="47">
        <v>69</v>
      </c>
      <c r="J6" s="47">
        <v>68.8</v>
      </c>
      <c r="K6" s="47">
        <v>69.5</v>
      </c>
      <c r="L6" s="47">
        <v>71.2</v>
      </c>
      <c r="M6" s="47">
        <v>68</v>
      </c>
      <c r="N6" s="47">
        <v>68</v>
      </c>
      <c r="O6" s="47">
        <v>69</v>
      </c>
      <c r="P6" s="47">
        <v>69</v>
      </c>
      <c r="Q6" s="47">
        <v>70.35048194436936</v>
      </c>
      <c r="R6" s="47">
        <v>70.68916920553427</v>
      </c>
      <c r="S6" s="47">
        <v>70</v>
      </c>
      <c r="T6" s="47">
        <v>69.9698885936662</v>
      </c>
      <c r="U6" s="47">
        <v>70.38262284954763</v>
      </c>
      <c r="V6" s="47">
        <v>68.46620881323321</v>
      </c>
    </row>
    <row r="7" spans="1:22" ht="15" customHeight="1">
      <c r="A7" s="455" t="s">
        <v>7</v>
      </c>
      <c r="B7" s="47">
        <v>1.8</v>
      </c>
      <c r="C7" s="47">
        <v>2</v>
      </c>
      <c r="D7" s="47">
        <v>1.71</v>
      </c>
      <c r="E7" s="47">
        <v>1.3911089769369875</v>
      </c>
      <c r="F7" s="47">
        <v>1</v>
      </c>
      <c r="G7" s="47">
        <v>1.8727914541799746</v>
      </c>
      <c r="H7" s="47">
        <v>1</v>
      </c>
      <c r="I7" s="47">
        <v>1.8163700923612307</v>
      </c>
      <c r="J7" s="47">
        <v>1.9</v>
      </c>
      <c r="K7" s="47">
        <v>1.5</v>
      </c>
      <c r="L7" s="47">
        <v>1.6</v>
      </c>
      <c r="M7" s="47">
        <v>2</v>
      </c>
      <c r="N7" s="47">
        <v>2</v>
      </c>
      <c r="O7" s="47">
        <v>2</v>
      </c>
      <c r="P7" s="47">
        <v>2</v>
      </c>
      <c r="Q7" s="47">
        <v>2.0025557619706253</v>
      </c>
      <c r="R7" s="47">
        <v>2.0466714491657214</v>
      </c>
      <c r="S7" s="47">
        <v>2</v>
      </c>
      <c r="T7" s="47">
        <v>2.87648062421982</v>
      </c>
      <c r="U7" s="47">
        <v>2.280070633607048</v>
      </c>
      <c r="V7" s="47">
        <v>3.3233211298468777</v>
      </c>
    </row>
    <row r="8" spans="1:22" ht="15" customHeight="1">
      <c r="A8" s="455" t="s">
        <v>77</v>
      </c>
      <c r="B8" s="47">
        <v>12.6</v>
      </c>
      <c r="C8" s="47">
        <v>12</v>
      </c>
      <c r="D8" s="47">
        <v>11.35</v>
      </c>
      <c r="E8" s="47">
        <v>11.477821668699189</v>
      </c>
      <c r="F8" s="47">
        <v>12</v>
      </c>
      <c r="G8" s="47">
        <v>11.986742492444662</v>
      </c>
      <c r="H8" s="47">
        <v>12</v>
      </c>
      <c r="I8" s="47">
        <v>11.519449382495786</v>
      </c>
      <c r="J8" s="47">
        <v>12.6</v>
      </c>
      <c r="K8" s="47">
        <v>10.7</v>
      </c>
      <c r="L8" s="47">
        <v>10.2</v>
      </c>
      <c r="M8" s="47">
        <v>12</v>
      </c>
      <c r="N8" s="47">
        <v>11</v>
      </c>
      <c r="O8" s="47">
        <v>11</v>
      </c>
      <c r="P8" s="47">
        <v>11</v>
      </c>
      <c r="Q8" s="47">
        <v>10.13870103948035</v>
      </c>
      <c r="R8" s="47">
        <v>9.340602340423242</v>
      </c>
      <c r="S8" s="47">
        <v>9</v>
      </c>
      <c r="T8" s="47">
        <v>9.27177940998079</v>
      </c>
      <c r="U8" s="47">
        <v>9.466155419804831</v>
      </c>
      <c r="V8" s="47">
        <v>7.668261136794848</v>
      </c>
    </row>
    <row r="9" spans="1:22" ht="15" customHeight="1">
      <c r="A9" s="455" t="s">
        <v>78</v>
      </c>
      <c r="B9" s="47">
        <v>3.6</v>
      </c>
      <c r="C9" s="47">
        <v>4</v>
      </c>
      <c r="D9" s="47">
        <v>3.34</v>
      </c>
      <c r="E9" s="47">
        <v>3.542207885690827</v>
      </c>
      <c r="F9" s="47">
        <v>3</v>
      </c>
      <c r="G9" s="47">
        <v>3.7772539286377125</v>
      </c>
      <c r="H9" s="47">
        <v>5</v>
      </c>
      <c r="I9" s="47">
        <v>4.1090769302927</v>
      </c>
      <c r="J9" s="47">
        <v>3.5</v>
      </c>
      <c r="K9" s="47">
        <v>3.6</v>
      </c>
      <c r="L9" s="47">
        <v>3.8</v>
      </c>
      <c r="M9" s="47">
        <v>4</v>
      </c>
      <c r="N9" s="47">
        <v>4</v>
      </c>
      <c r="O9" s="47">
        <v>5</v>
      </c>
      <c r="P9" s="47">
        <v>4</v>
      </c>
      <c r="Q9" s="47">
        <v>4.8636504337666775</v>
      </c>
      <c r="R9" s="47">
        <v>5.125658042183208</v>
      </c>
      <c r="S9" s="47">
        <v>5</v>
      </c>
      <c r="T9" s="47">
        <v>4.86502694178461</v>
      </c>
      <c r="U9" s="47">
        <v>5.266115167133953</v>
      </c>
      <c r="V9" s="47">
        <v>4.393575799684669</v>
      </c>
    </row>
    <row r="10" spans="1:22" ht="15" customHeight="1">
      <c r="A10" s="455" t="s">
        <v>6</v>
      </c>
      <c r="B10" s="47">
        <v>13.4</v>
      </c>
      <c r="C10" s="47">
        <v>12</v>
      </c>
      <c r="D10" s="47">
        <v>12.51</v>
      </c>
      <c r="E10" s="47">
        <v>12.058831997874908</v>
      </c>
      <c r="F10" s="47">
        <v>12</v>
      </c>
      <c r="G10" s="47">
        <v>12.654096134011814</v>
      </c>
      <c r="H10" s="47">
        <v>12</v>
      </c>
      <c r="I10" s="47">
        <v>11.050837762251911</v>
      </c>
      <c r="J10" s="47">
        <v>11.1</v>
      </c>
      <c r="K10" s="47">
        <v>12.114203488237427</v>
      </c>
      <c r="L10" s="47">
        <v>11.5</v>
      </c>
      <c r="M10" s="47">
        <v>12</v>
      </c>
      <c r="N10" s="47">
        <v>12</v>
      </c>
      <c r="O10" s="47">
        <v>13</v>
      </c>
      <c r="P10" s="47">
        <v>12</v>
      </c>
      <c r="Q10" s="47">
        <v>10.950210484365215</v>
      </c>
      <c r="R10" s="47">
        <v>10.92445445746202</v>
      </c>
      <c r="S10" s="47">
        <v>11</v>
      </c>
      <c r="T10" s="47">
        <v>11.4867971559493</v>
      </c>
      <c r="U10" s="47">
        <v>10.941276113144152</v>
      </c>
      <c r="V10" s="47">
        <v>14.32195825873173</v>
      </c>
    </row>
    <row r="11" spans="1:22" ht="15" customHeight="1">
      <c r="A11" s="455" t="s">
        <v>79</v>
      </c>
      <c r="B11" s="47">
        <v>1.4</v>
      </c>
      <c r="C11" s="47">
        <v>2</v>
      </c>
      <c r="D11" s="47">
        <v>1.49</v>
      </c>
      <c r="E11" s="47">
        <v>1.516032467104255</v>
      </c>
      <c r="F11" s="47">
        <v>3</v>
      </c>
      <c r="G11" s="47">
        <v>1.9063553488475165</v>
      </c>
      <c r="H11" s="47">
        <v>1</v>
      </c>
      <c r="I11" s="47">
        <v>1.6183217900954696</v>
      </c>
      <c r="J11" s="47">
        <v>2.1</v>
      </c>
      <c r="K11" s="47">
        <v>2.6</v>
      </c>
      <c r="L11" s="47">
        <v>1.7</v>
      </c>
      <c r="M11" s="47">
        <v>2</v>
      </c>
      <c r="N11" s="47">
        <v>2</v>
      </c>
      <c r="O11" s="47">
        <v>1</v>
      </c>
      <c r="P11" s="47">
        <v>1</v>
      </c>
      <c r="Q11" s="47">
        <v>1.2926165653755013</v>
      </c>
      <c r="R11" s="47">
        <v>1.4921005577516122</v>
      </c>
      <c r="S11" s="47">
        <v>2</v>
      </c>
      <c r="T11" s="47">
        <v>1.25840830206104</v>
      </c>
      <c r="U11" s="47">
        <v>1.3161278172342483</v>
      </c>
      <c r="V11" s="47">
        <v>1.4862243125517756</v>
      </c>
    </row>
    <row r="12" spans="1:22" s="127" customFormat="1" ht="15" customHeight="1">
      <c r="A12" s="456" t="s">
        <v>80</v>
      </c>
      <c r="B12" s="195">
        <v>100</v>
      </c>
      <c r="C12" s="195">
        <v>100</v>
      </c>
      <c r="D12" s="195">
        <v>100</v>
      </c>
      <c r="E12" s="195">
        <v>100</v>
      </c>
      <c r="F12" s="195">
        <v>100</v>
      </c>
      <c r="G12" s="195">
        <v>100</v>
      </c>
      <c r="H12" s="195">
        <v>100</v>
      </c>
      <c r="I12" s="195">
        <v>100</v>
      </c>
      <c r="J12" s="195">
        <v>100</v>
      </c>
      <c r="K12" s="195">
        <v>100</v>
      </c>
      <c r="L12" s="195">
        <v>100</v>
      </c>
      <c r="M12" s="195">
        <v>100</v>
      </c>
      <c r="N12" s="195">
        <v>100</v>
      </c>
      <c r="O12" s="195">
        <v>100</v>
      </c>
      <c r="P12" s="195">
        <v>100</v>
      </c>
      <c r="Q12" s="195">
        <v>100</v>
      </c>
      <c r="R12" s="195">
        <v>100</v>
      </c>
      <c r="S12" s="195">
        <v>100</v>
      </c>
      <c r="T12" s="195">
        <v>100</v>
      </c>
      <c r="U12" s="195">
        <v>100</v>
      </c>
      <c r="V12" s="195">
        <v>100</v>
      </c>
    </row>
    <row r="13" spans="1:16" ht="13.5" customHeight="1">
      <c r="A13" s="291"/>
      <c r="K13" s="64"/>
      <c r="L13" s="64"/>
      <c r="P13" s="352"/>
    </row>
    <row r="14" spans="11:12" ht="12.75">
      <c r="K14" s="64"/>
      <c r="L14" s="64"/>
    </row>
    <row r="15" s="37" customFormat="1" ht="18"/>
    <row r="16" s="8" customFormat="1" ht="21" customHeight="1"/>
    <row r="25" ht="6.75" customHeight="1"/>
    <row r="28" spans="1:7" ht="7.5" customHeight="1">
      <c r="A28" s="48"/>
      <c r="B28" s="49"/>
      <c r="C28" s="49"/>
      <c r="D28" s="49"/>
      <c r="E28" s="49"/>
      <c r="F28" s="49"/>
      <c r="G28" s="49"/>
    </row>
    <row r="40" ht="13.5" customHeight="1"/>
    <row r="41" ht="13.5" customHeight="1"/>
    <row r="48" spans="3:8" ht="12.75">
      <c r="C48" s="49"/>
      <c r="D48" s="49"/>
      <c r="E48" s="49"/>
      <c r="F48" s="49"/>
      <c r="G48" s="49"/>
      <c r="H48" s="49"/>
    </row>
    <row r="49" s="37" customFormat="1" ht="18"/>
    <row r="50" s="8" customFormat="1" ht="15"/>
    <row r="51" s="8" customFormat="1" ht="15"/>
    <row r="52" s="8" customFormat="1" ht="15"/>
    <row r="65" ht="13.5" customHeight="1"/>
    <row r="66" ht="13.5" customHeight="1"/>
    <row r="67" s="8" customFormat="1" ht="15"/>
    <row r="68" s="8" customFormat="1" ht="15"/>
    <row r="69" s="8" customFormat="1" ht="15"/>
    <row r="70" s="8" customFormat="1" ht="17.25" customHeight="1"/>
    <row r="71" s="8" customFormat="1" ht="5.25" customHeight="1"/>
    <row r="72" s="8" customFormat="1" ht="15.75" customHeight="1"/>
    <row r="73" s="8" customFormat="1" ht="6" customHeight="1"/>
    <row r="74" s="8" customFormat="1" ht="15" customHeight="1"/>
    <row r="75" s="8" customFormat="1" ht="15" customHeight="1"/>
    <row r="76" s="8" customFormat="1" ht="15"/>
    <row r="77" s="8" customFormat="1" ht="6" customHeight="1"/>
    <row r="78" s="8" customFormat="1" ht="15" customHeight="1"/>
  </sheetData>
  <sheetProtection/>
  <printOptions/>
  <pageMargins left="0.75" right="0.75" top="1" bottom="1" header="0.5" footer="0.5"/>
  <pageSetup fitToHeight="1" fitToWidth="1" horizontalDpi="96" verticalDpi="96" orientation="portrait" paperSize="9" scale="64" r:id="rId2"/>
  <headerFooter alignWithMargins="0">
    <oddHeader>&amp;R&amp;"Arial,Bold"&amp;16PERSONAL AND CROSS-MODAL TRAVEL</oddHeader>
  </headerFooter>
  <tableParts>
    <tablePart r:id="rId1"/>
  </tableParts>
</worksheet>
</file>

<file path=xl/worksheets/sheet12.xml><?xml version="1.0" encoding="utf-8"?>
<worksheet xmlns="http://schemas.openxmlformats.org/spreadsheetml/2006/main" xmlns:r="http://schemas.openxmlformats.org/officeDocument/2006/relationships">
  <dimension ref="A1:M15"/>
  <sheetViews>
    <sheetView zoomScalePageLayoutView="0" workbookViewId="0" topLeftCell="A1">
      <selection activeCell="A4" sqref="A4:K12"/>
    </sheetView>
  </sheetViews>
  <sheetFormatPr defaultColWidth="9.140625" defaultRowHeight="12.75"/>
  <cols>
    <col min="1" max="1" width="30.421875" style="0" customWidth="1"/>
  </cols>
  <sheetData>
    <row r="1" ht="15.75">
      <c r="A1" s="66" t="s">
        <v>637</v>
      </c>
    </row>
    <row r="2" ht="15">
      <c r="A2" s="11" t="s">
        <v>534</v>
      </c>
    </row>
    <row r="3" ht="15">
      <c r="A3" s="11" t="s">
        <v>383</v>
      </c>
    </row>
    <row r="4" spans="1:13" ht="15.75">
      <c r="A4" s="66" t="s">
        <v>607</v>
      </c>
      <c r="B4" s="66" t="s">
        <v>608</v>
      </c>
      <c r="C4" s="66" t="s">
        <v>609</v>
      </c>
      <c r="D4" s="66" t="s">
        <v>610</v>
      </c>
      <c r="E4" s="145" t="s">
        <v>578</v>
      </c>
      <c r="F4" s="66" t="s">
        <v>579</v>
      </c>
      <c r="G4" s="66" t="s">
        <v>580</v>
      </c>
      <c r="H4" s="66" t="s">
        <v>581</v>
      </c>
      <c r="I4" s="66" t="s">
        <v>582</v>
      </c>
      <c r="J4" s="66" t="s">
        <v>583</v>
      </c>
      <c r="K4" s="66" t="s">
        <v>605</v>
      </c>
      <c r="L4" s="8"/>
      <c r="M4" s="8"/>
    </row>
    <row r="5" spans="1:13" ht="15">
      <c r="A5" s="55"/>
      <c r="B5" s="55"/>
      <c r="C5" s="55"/>
      <c r="D5" s="55"/>
      <c r="E5" s="139"/>
      <c r="F5" s="55"/>
      <c r="G5" s="139"/>
      <c r="H5" s="139"/>
      <c r="I5" s="139"/>
      <c r="J5" s="139"/>
      <c r="K5" s="65" t="s">
        <v>81</v>
      </c>
      <c r="L5" s="7"/>
      <c r="M5" s="7"/>
    </row>
    <row r="6" spans="1:13" ht="15">
      <c r="A6" s="457" t="s">
        <v>75</v>
      </c>
      <c r="B6" s="47">
        <v>21.885617793993696</v>
      </c>
      <c r="C6" s="47">
        <v>22.023187407238726</v>
      </c>
      <c r="D6" s="47">
        <v>21.811140595916477</v>
      </c>
      <c r="E6" s="47">
        <v>22.22</v>
      </c>
      <c r="F6" s="47">
        <v>22.78</v>
      </c>
      <c r="G6" s="47">
        <v>20</v>
      </c>
      <c r="H6" s="47">
        <v>23</v>
      </c>
      <c r="I6" s="47">
        <v>20.009706664261117</v>
      </c>
      <c r="J6" s="47">
        <v>22</v>
      </c>
      <c r="K6" s="47">
        <v>21</v>
      </c>
      <c r="L6" s="7"/>
      <c r="M6" s="7"/>
    </row>
    <row r="7" spans="1:13" ht="15">
      <c r="A7" s="457" t="s">
        <v>7</v>
      </c>
      <c r="B7" s="47">
        <v>14.220463069179445</v>
      </c>
      <c r="C7" s="47">
        <v>14.227600877296418</v>
      </c>
      <c r="D7" s="47">
        <v>14.947838380207864</v>
      </c>
      <c r="E7" s="47">
        <v>15.33</v>
      </c>
      <c r="F7" s="47">
        <v>17.82</v>
      </c>
      <c r="G7" s="47">
        <v>15</v>
      </c>
      <c r="H7" s="47">
        <v>14</v>
      </c>
      <c r="I7" s="47">
        <v>16.135703555333</v>
      </c>
      <c r="J7" s="47">
        <v>15</v>
      </c>
      <c r="K7" s="47">
        <v>16</v>
      </c>
      <c r="L7" s="7"/>
      <c r="M7" s="7"/>
    </row>
    <row r="8" spans="1:13" ht="15">
      <c r="A8" s="457" t="s">
        <v>77</v>
      </c>
      <c r="B8" s="47">
        <v>30.90902267162883</v>
      </c>
      <c r="C8" s="47">
        <v>33.003612144365135</v>
      </c>
      <c r="D8" s="47">
        <v>31.823399379931185</v>
      </c>
      <c r="E8" s="47">
        <v>31.53</v>
      </c>
      <c r="F8" s="47">
        <v>32.09</v>
      </c>
      <c r="G8" s="47">
        <v>33</v>
      </c>
      <c r="H8" s="47">
        <v>34</v>
      </c>
      <c r="I8" s="47">
        <v>32.73849502739183</v>
      </c>
      <c r="J8" s="47">
        <v>32</v>
      </c>
      <c r="K8" s="47">
        <v>32</v>
      </c>
      <c r="L8" s="7"/>
      <c r="M8" s="7"/>
    </row>
    <row r="9" spans="1:13" ht="15">
      <c r="A9" s="457" t="s">
        <v>78</v>
      </c>
      <c r="B9" s="47">
        <v>57.64135958765825</v>
      </c>
      <c r="C9" s="47">
        <v>41.77198821657257</v>
      </c>
      <c r="D9" s="47">
        <v>55.077974538465604</v>
      </c>
      <c r="E9" s="47">
        <v>53.2925767870178</v>
      </c>
      <c r="F9" s="47">
        <v>51.98</v>
      </c>
      <c r="G9" s="47">
        <v>47</v>
      </c>
      <c r="H9" s="47">
        <v>46</v>
      </c>
      <c r="I9" s="47">
        <v>47.90616846935431</v>
      </c>
      <c r="J9" s="47">
        <v>46</v>
      </c>
      <c r="K9" s="47">
        <v>49</v>
      </c>
      <c r="L9" s="7"/>
      <c r="M9" s="7"/>
    </row>
    <row r="10" spans="1:13" ht="15">
      <c r="A10" s="457" t="s">
        <v>6</v>
      </c>
      <c r="B10" s="47">
        <v>10.599926857616653</v>
      </c>
      <c r="C10" s="47">
        <v>12.047323728295218</v>
      </c>
      <c r="D10" s="47">
        <v>12.375156551580165</v>
      </c>
      <c r="E10" s="47">
        <v>11.69</v>
      </c>
      <c r="F10" s="47">
        <v>11.98</v>
      </c>
      <c r="G10" s="47">
        <v>11</v>
      </c>
      <c r="H10" s="47">
        <v>12</v>
      </c>
      <c r="I10" s="47">
        <v>11.702520555330906</v>
      </c>
      <c r="J10" s="47">
        <v>12</v>
      </c>
      <c r="K10" s="47">
        <v>13</v>
      </c>
      <c r="L10" s="7"/>
      <c r="M10" s="7"/>
    </row>
    <row r="11" spans="1:13" ht="15">
      <c r="A11" s="457" t="s">
        <v>79</v>
      </c>
      <c r="B11" s="47">
        <v>33.96158170294847</v>
      </c>
      <c r="C11" s="47">
        <v>32.987735740664746</v>
      </c>
      <c r="D11" s="47">
        <v>44.92024771932354</v>
      </c>
      <c r="E11" s="47">
        <v>33.267132223160154</v>
      </c>
      <c r="F11" s="47">
        <v>46.6</v>
      </c>
      <c r="G11" s="47">
        <v>42</v>
      </c>
      <c r="H11" s="47">
        <v>46</v>
      </c>
      <c r="I11" s="47">
        <v>24.55</v>
      </c>
      <c r="J11" s="47">
        <v>36</v>
      </c>
      <c r="K11" s="47">
        <v>40</v>
      </c>
      <c r="L11" s="7"/>
      <c r="M11" s="7"/>
    </row>
    <row r="12" spans="1:13" ht="15">
      <c r="A12" s="457" t="s">
        <v>80</v>
      </c>
      <c r="B12" s="47">
        <v>22.240522923370154</v>
      </c>
      <c r="C12" s="47">
        <v>22.65984142474016</v>
      </c>
      <c r="D12" s="47">
        <v>22.862528216670942</v>
      </c>
      <c r="E12" s="47">
        <v>23.07</v>
      </c>
      <c r="F12" s="47">
        <v>23.83</v>
      </c>
      <c r="G12" s="47">
        <v>22</v>
      </c>
      <c r="H12" s="47">
        <v>24</v>
      </c>
      <c r="I12" s="47">
        <v>21.473590988418803</v>
      </c>
      <c r="J12" s="47">
        <v>23</v>
      </c>
      <c r="K12" s="47">
        <v>22</v>
      </c>
      <c r="L12" s="7"/>
      <c r="M12" s="7"/>
    </row>
    <row r="13" spans="1:13" ht="15">
      <c r="A13" s="48"/>
      <c r="B13" s="47"/>
      <c r="C13" s="47"/>
      <c r="D13" s="47"/>
      <c r="E13" s="7"/>
      <c r="F13" s="7"/>
      <c r="G13" s="7"/>
      <c r="H13" s="7"/>
      <c r="I13" s="7"/>
      <c r="J13" s="7"/>
      <c r="K13" s="7"/>
      <c r="L13" s="7"/>
      <c r="M13" s="7"/>
    </row>
    <row r="14" spans="2:13" ht="12.75">
      <c r="B14" s="49"/>
      <c r="C14" s="49"/>
      <c r="D14" s="7"/>
      <c r="E14" s="7"/>
      <c r="F14" s="7"/>
      <c r="G14" s="7"/>
      <c r="H14" s="7"/>
      <c r="I14" s="7"/>
      <c r="J14" s="7"/>
      <c r="K14" s="7"/>
      <c r="L14" s="7"/>
      <c r="M14" s="7"/>
    </row>
    <row r="15" spans="2:13" ht="12.75">
      <c r="B15" s="49"/>
      <c r="C15" s="49"/>
      <c r="D15" s="7"/>
      <c r="E15" s="7"/>
      <c r="F15" s="7"/>
      <c r="G15" s="7"/>
      <c r="H15" s="7"/>
      <c r="I15" s="7"/>
      <c r="J15" s="7"/>
      <c r="K15" s="7"/>
      <c r="L15" s="7"/>
      <c r="M15" s="7"/>
    </row>
  </sheetData>
  <sheetProtection/>
  <printOptions/>
  <pageMargins left="0.7" right="0.7" top="0.75" bottom="0.75" header="0.3" footer="0.3"/>
  <pageSetup horizontalDpi="1200" verticalDpi="1200" orientation="portrait" paperSize="9" r:id="rId2"/>
  <tableParts>
    <tablePart r:id="rId1"/>
  </tableParts>
</worksheet>
</file>

<file path=xl/worksheets/sheet13.xml><?xml version="1.0" encoding="utf-8"?>
<worksheet xmlns="http://schemas.openxmlformats.org/spreadsheetml/2006/main" xmlns:r="http://schemas.openxmlformats.org/officeDocument/2006/relationships">
  <dimension ref="A1:T13"/>
  <sheetViews>
    <sheetView zoomScalePageLayoutView="0" workbookViewId="0" topLeftCell="A1">
      <selection activeCell="J25" sqref="J25"/>
    </sheetView>
  </sheetViews>
  <sheetFormatPr defaultColWidth="9.140625" defaultRowHeight="12.75"/>
  <cols>
    <col min="1" max="1" width="26.7109375" style="0" customWidth="1"/>
    <col min="9" max="20" width="11.7109375" style="0" customWidth="1"/>
  </cols>
  <sheetData>
    <row r="1" ht="15.75">
      <c r="A1" s="52" t="s">
        <v>620</v>
      </c>
    </row>
    <row r="2" ht="15">
      <c r="A2" s="11" t="s">
        <v>534</v>
      </c>
    </row>
    <row r="3" spans="1:20" ht="15">
      <c r="A3" s="11" t="s">
        <v>614</v>
      </c>
      <c r="B3" s="11"/>
      <c r="C3" s="11"/>
      <c r="D3" s="11"/>
      <c r="E3" s="11"/>
      <c r="F3" s="11"/>
      <c r="G3" s="11"/>
      <c r="H3" s="11"/>
      <c r="I3" s="55"/>
      <c r="J3" s="55"/>
      <c r="K3" s="7"/>
      <c r="L3" s="7"/>
      <c r="M3" s="7"/>
      <c r="N3" s="7"/>
      <c r="O3" s="7"/>
      <c r="P3" s="7"/>
      <c r="Q3" s="7"/>
      <c r="R3" s="7"/>
      <c r="S3" s="7"/>
      <c r="T3" s="7"/>
    </row>
    <row r="4" spans="1:20" ht="30.75" customHeight="1">
      <c r="A4" s="66" t="s">
        <v>607</v>
      </c>
      <c r="B4" s="66" t="s">
        <v>581</v>
      </c>
      <c r="C4" s="66" t="s">
        <v>582</v>
      </c>
      <c r="D4" s="66" t="s">
        <v>583</v>
      </c>
      <c r="E4" s="66" t="s">
        <v>605</v>
      </c>
      <c r="F4" s="66" t="s">
        <v>584</v>
      </c>
      <c r="G4" s="66" t="s">
        <v>585</v>
      </c>
      <c r="H4" s="66" t="s">
        <v>586</v>
      </c>
      <c r="I4" s="458" t="s">
        <v>621</v>
      </c>
      <c r="J4" s="458" t="s">
        <v>622</v>
      </c>
      <c r="K4" s="458" t="s">
        <v>623</v>
      </c>
      <c r="L4" s="458" t="s">
        <v>624</v>
      </c>
      <c r="M4" s="458" t="s">
        <v>625</v>
      </c>
      <c r="N4" s="458" t="s">
        <v>626</v>
      </c>
      <c r="O4" s="458" t="s">
        <v>627</v>
      </c>
      <c r="P4" s="458" t="s">
        <v>628</v>
      </c>
      <c r="Q4" s="458" t="s">
        <v>629</v>
      </c>
      <c r="R4" s="458" t="s">
        <v>630</v>
      </c>
      <c r="S4" s="458" t="s">
        <v>631</v>
      </c>
      <c r="T4" s="458" t="s">
        <v>632</v>
      </c>
    </row>
    <row r="5" spans="1:20" ht="15">
      <c r="A5" s="11"/>
      <c r="B5" s="31"/>
      <c r="C5" s="139"/>
      <c r="D5" s="139"/>
      <c r="E5" s="11"/>
      <c r="F5" s="139"/>
      <c r="G5" s="65"/>
      <c r="H5" s="65"/>
      <c r="I5" s="65"/>
      <c r="J5" s="65"/>
      <c r="K5" s="45"/>
      <c r="L5" s="45"/>
      <c r="M5" s="45"/>
      <c r="N5" s="45"/>
      <c r="O5" s="45"/>
      <c r="P5" s="45"/>
      <c r="Q5" s="45"/>
      <c r="R5" s="45"/>
      <c r="S5" s="45"/>
      <c r="T5" s="65" t="s">
        <v>81</v>
      </c>
    </row>
    <row r="6" spans="1:20" ht="15">
      <c r="A6" s="457" t="s">
        <v>83</v>
      </c>
      <c r="B6" s="47">
        <v>23</v>
      </c>
      <c r="C6" s="47">
        <v>23</v>
      </c>
      <c r="D6" s="47">
        <v>24</v>
      </c>
      <c r="E6" s="47">
        <v>23</v>
      </c>
      <c r="F6" s="47">
        <v>23</v>
      </c>
      <c r="G6" s="47">
        <v>23.97732175845186</v>
      </c>
      <c r="H6" s="47">
        <v>24.34114277514372</v>
      </c>
      <c r="I6" s="47">
        <v>24.10478238356008</v>
      </c>
      <c r="J6" s="47">
        <v>24.688765643646168</v>
      </c>
      <c r="K6" s="47">
        <v>23</v>
      </c>
      <c r="L6" s="47">
        <v>24</v>
      </c>
      <c r="M6" s="47">
        <v>25</v>
      </c>
      <c r="N6" s="47">
        <v>24</v>
      </c>
      <c r="O6" s="47">
        <v>24.405831973448166</v>
      </c>
      <c r="P6" s="47">
        <v>24.68706768155983</v>
      </c>
      <c r="Q6" s="47">
        <v>24</v>
      </c>
      <c r="R6" s="47">
        <v>24.9384461146873</v>
      </c>
      <c r="S6" s="47">
        <v>24.86240963950556</v>
      </c>
      <c r="T6" s="47">
        <v>23.244191186721935</v>
      </c>
    </row>
    <row r="7" spans="1:20" ht="15">
      <c r="A7" s="457" t="s">
        <v>190</v>
      </c>
      <c r="B7" s="108" t="s">
        <v>613</v>
      </c>
      <c r="C7" s="47">
        <v>17</v>
      </c>
      <c r="D7" s="47">
        <v>16</v>
      </c>
      <c r="E7" s="47">
        <v>19</v>
      </c>
      <c r="F7" s="108" t="s">
        <v>613</v>
      </c>
      <c r="G7" s="108">
        <v>23.626276378488768</v>
      </c>
      <c r="H7" s="108" t="s">
        <v>613</v>
      </c>
      <c r="I7" s="108">
        <v>18.98668998348392</v>
      </c>
      <c r="J7" s="108" t="s">
        <v>613</v>
      </c>
      <c r="K7" s="108" t="s">
        <v>613</v>
      </c>
      <c r="L7" s="108" t="s">
        <v>613</v>
      </c>
      <c r="M7" s="108" t="s">
        <v>613</v>
      </c>
      <c r="N7" s="108" t="s">
        <v>613</v>
      </c>
      <c r="O7" s="108" t="s">
        <v>613</v>
      </c>
      <c r="P7" s="108" t="s">
        <v>613</v>
      </c>
      <c r="Q7" s="108" t="s">
        <v>613</v>
      </c>
      <c r="R7" s="108" t="s">
        <v>613</v>
      </c>
      <c r="S7" s="108" t="s">
        <v>613</v>
      </c>
      <c r="T7" s="108" t="s">
        <v>613</v>
      </c>
    </row>
    <row r="8" spans="1:20" ht="15">
      <c r="A8" s="457" t="s">
        <v>7</v>
      </c>
      <c r="B8" s="47">
        <v>14</v>
      </c>
      <c r="C8" s="47">
        <v>16</v>
      </c>
      <c r="D8" s="47">
        <v>15</v>
      </c>
      <c r="E8" s="47">
        <v>17</v>
      </c>
      <c r="F8" s="47">
        <v>21</v>
      </c>
      <c r="G8" s="47">
        <v>18.63417408506429</v>
      </c>
      <c r="H8" s="47">
        <v>17.8284012062667</v>
      </c>
      <c r="I8" s="47">
        <v>15.363224333579534</v>
      </c>
      <c r="J8" s="47">
        <v>19.706469711858496</v>
      </c>
      <c r="K8" s="47">
        <v>20</v>
      </c>
      <c r="L8" s="47">
        <v>18</v>
      </c>
      <c r="M8" s="47">
        <v>22</v>
      </c>
      <c r="N8" s="47">
        <v>23</v>
      </c>
      <c r="O8" s="47">
        <v>22.47986999899224</v>
      </c>
      <c r="P8" s="47">
        <v>25.72143566815698</v>
      </c>
      <c r="Q8" s="47">
        <v>20</v>
      </c>
      <c r="R8" s="47">
        <v>21.5815895214737</v>
      </c>
      <c r="S8" s="47">
        <v>23.044444958585906</v>
      </c>
      <c r="T8" s="47">
        <v>22.249902256975297</v>
      </c>
    </row>
    <row r="9" spans="1:20" ht="15">
      <c r="A9" s="457" t="s">
        <v>191</v>
      </c>
      <c r="B9" s="47">
        <v>34</v>
      </c>
      <c r="C9" s="47">
        <v>33</v>
      </c>
      <c r="D9" s="47">
        <v>33</v>
      </c>
      <c r="E9" s="47">
        <v>33</v>
      </c>
      <c r="F9" s="47">
        <v>35</v>
      </c>
      <c r="G9" s="47">
        <v>32.746594948511955</v>
      </c>
      <c r="H9" s="47">
        <v>36.13830759737638</v>
      </c>
      <c r="I9" s="47">
        <v>34.79888860589502</v>
      </c>
      <c r="J9" s="47">
        <v>36.37153360622753</v>
      </c>
      <c r="K9" s="47">
        <v>35</v>
      </c>
      <c r="L9" s="47">
        <v>39</v>
      </c>
      <c r="M9" s="47">
        <v>37</v>
      </c>
      <c r="N9" s="47">
        <v>38</v>
      </c>
      <c r="O9" s="47">
        <v>37.40559818075846</v>
      </c>
      <c r="P9" s="47">
        <v>37.10262899288862</v>
      </c>
      <c r="Q9" s="47">
        <v>39</v>
      </c>
      <c r="R9" s="47">
        <v>35.0684583393394</v>
      </c>
      <c r="S9" s="47">
        <v>36.054989498145424</v>
      </c>
      <c r="T9" s="47">
        <v>43.70944736427559</v>
      </c>
    </row>
    <row r="10" spans="1:20" ht="15">
      <c r="A10" s="457" t="s">
        <v>113</v>
      </c>
      <c r="B10" s="47">
        <v>46</v>
      </c>
      <c r="C10" s="47">
        <v>50</v>
      </c>
      <c r="D10" s="47">
        <v>52</v>
      </c>
      <c r="E10" s="47">
        <v>49</v>
      </c>
      <c r="F10" s="47">
        <v>50</v>
      </c>
      <c r="G10" s="47">
        <v>48.855581311273205</v>
      </c>
      <c r="H10" s="47">
        <v>56.91891087443221</v>
      </c>
      <c r="I10" s="47">
        <v>52.66480602493513</v>
      </c>
      <c r="J10" s="47">
        <v>52.80746234479949</v>
      </c>
      <c r="K10" s="47">
        <v>51</v>
      </c>
      <c r="L10" s="47">
        <v>59</v>
      </c>
      <c r="M10" s="47">
        <v>56</v>
      </c>
      <c r="N10" s="47">
        <v>49</v>
      </c>
      <c r="O10" s="47">
        <v>51.35350112939658</v>
      </c>
      <c r="P10" s="47">
        <v>50.099504495867436</v>
      </c>
      <c r="Q10" s="47">
        <v>54</v>
      </c>
      <c r="R10" s="47">
        <v>50.6290424332682</v>
      </c>
      <c r="S10" s="47">
        <v>49.965307485236124</v>
      </c>
      <c r="T10" s="47">
        <v>53.30141029440822</v>
      </c>
    </row>
    <row r="11" spans="1:20" ht="15">
      <c r="A11" s="457" t="s">
        <v>6</v>
      </c>
      <c r="B11" s="47">
        <v>12</v>
      </c>
      <c r="C11" s="47">
        <v>12</v>
      </c>
      <c r="D11" s="47">
        <v>13</v>
      </c>
      <c r="E11" s="47">
        <v>13</v>
      </c>
      <c r="F11" s="47">
        <v>13</v>
      </c>
      <c r="G11" s="47">
        <v>12.393947477621673</v>
      </c>
      <c r="H11" s="47">
        <v>12.329583953289637</v>
      </c>
      <c r="I11" s="47">
        <v>13.665874839522123</v>
      </c>
      <c r="J11" s="47">
        <v>13.507867055599759</v>
      </c>
      <c r="K11" s="47">
        <v>13</v>
      </c>
      <c r="L11" s="47">
        <v>15</v>
      </c>
      <c r="M11" s="47">
        <v>14</v>
      </c>
      <c r="N11" s="47">
        <v>14</v>
      </c>
      <c r="O11" s="47">
        <v>13.977193341095537</v>
      </c>
      <c r="P11" s="47">
        <v>15.928577220755583</v>
      </c>
      <c r="Q11" s="47">
        <v>13</v>
      </c>
      <c r="R11" s="47">
        <v>16.1564107374235</v>
      </c>
      <c r="S11" s="47">
        <v>14.99523615214816</v>
      </c>
      <c r="T11" s="47">
        <v>17.1728007815034</v>
      </c>
    </row>
    <row r="12" spans="1:20" ht="15">
      <c r="A12" s="457" t="s">
        <v>633</v>
      </c>
      <c r="B12" s="47">
        <v>53</v>
      </c>
      <c r="C12" s="47">
        <v>39</v>
      </c>
      <c r="D12" s="47">
        <v>62</v>
      </c>
      <c r="E12" s="47">
        <v>61</v>
      </c>
      <c r="F12" s="47">
        <v>70.12560676575089</v>
      </c>
      <c r="G12" s="47">
        <v>64.29786639336625</v>
      </c>
      <c r="H12" s="47">
        <v>75.27883828742841</v>
      </c>
      <c r="I12" s="47">
        <v>95</v>
      </c>
      <c r="J12" s="47">
        <v>73</v>
      </c>
      <c r="K12" s="292">
        <v>47</v>
      </c>
      <c r="L12" s="47">
        <v>89</v>
      </c>
      <c r="M12" s="47">
        <v>77</v>
      </c>
      <c r="N12" s="47">
        <v>74</v>
      </c>
      <c r="O12" s="47">
        <v>98.42062478225526</v>
      </c>
      <c r="P12" s="47">
        <v>49.486002957121734</v>
      </c>
      <c r="Q12" s="47">
        <v>79</v>
      </c>
      <c r="R12" s="47">
        <v>63.1524799099145</v>
      </c>
      <c r="S12" s="47">
        <v>51.38659819026658</v>
      </c>
      <c r="T12" s="47">
        <v>59.951103418433576</v>
      </c>
    </row>
    <row r="13" spans="1:20" ht="15">
      <c r="A13" s="457" t="s">
        <v>80</v>
      </c>
      <c r="B13" s="47">
        <v>24</v>
      </c>
      <c r="C13" s="47">
        <v>24</v>
      </c>
      <c r="D13" s="47">
        <v>25</v>
      </c>
      <c r="E13" s="47">
        <v>24</v>
      </c>
      <c r="F13" s="47">
        <v>24.836265027942176</v>
      </c>
      <c r="G13" s="47">
        <v>25.154770804083956</v>
      </c>
      <c r="H13" s="47">
        <v>26.18752077851585</v>
      </c>
      <c r="I13" s="47">
        <v>25.61484984224672</v>
      </c>
      <c r="J13" s="47">
        <v>26.17168415601755</v>
      </c>
      <c r="K13" s="47">
        <v>25</v>
      </c>
      <c r="L13" s="47">
        <v>26</v>
      </c>
      <c r="M13" s="47">
        <v>27</v>
      </c>
      <c r="N13" s="47">
        <v>26</v>
      </c>
      <c r="O13" s="47">
        <v>26.54444180322212</v>
      </c>
      <c r="P13" s="47">
        <v>26.453576525545202</v>
      </c>
      <c r="Q13" s="47">
        <v>27</v>
      </c>
      <c r="R13" s="47">
        <v>26.4565530479902</v>
      </c>
      <c r="S13" s="47">
        <v>26.40969827122906</v>
      </c>
      <c r="T13" s="47">
        <v>25.810233648292517</v>
      </c>
    </row>
  </sheetData>
  <sheetProtection/>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dimension ref="A1:I12"/>
  <sheetViews>
    <sheetView zoomScalePageLayoutView="0" workbookViewId="0" topLeftCell="A1">
      <selection activeCell="A2" sqref="A2:A3"/>
    </sheetView>
  </sheetViews>
  <sheetFormatPr defaultColWidth="9.140625" defaultRowHeight="12.75"/>
  <cols>
    <col min="1" max="1" width="17.00390625" style="0" customWidth="1"/>
    <col min="2" max="2" width="18.57421875" style="0" customWidth="1"/>
    <col min="5" max="5" width="15.140625" style="0" customWidth="1"/>
    <col min="6" max="6" width="9.7109375" style="0" customWidth="1"/>
    <col min="7" max="7" width="12.140625" style="0" customWidth="1"/>
    <col min="8" max="8" width="17.7109375" style="0" customWidth="1"/>
    <col min="9" max="9" width="17.8515625" style="0" customWidth="1"/>
  </cols>
  <sheetData>
    <row r="1" ht="15.75">
      <c r="A1" s="52" t="s">
        <v>643</v>
      </c>
    </row>
    <row r="2" ht="15">
      <c r="A2" s="11" t="s">
        <v>534</v>
      </c>
    </row>
    <row r="3" spans="1:9" ht="18">
      <c r="A3" s="11" t="s">
        <v>644</v>
      </c>
      <c r="B3" s="37"/>
      <c r="C3" s="37"/>
      <c r="D3" s="37"/>
      <c r="E3" s="37"/>
      <c r="F3" s="37"/>
      <c r="G3" s="37"/>
      <c r="H3" s="37"/>
      <c r="I3" s="37"/>
    </row>
    <row r="4" spans="1:9" ht="48.75" customHeight="1">
      <c r="A4" s="445" t="s">
        <v>652</v>
      </c>
      <c r="B4" s="429" t="s">
        <v>647</v>
      </c>
      <c r="C4" s="429" t="s">
        <v>84</v>
      </c>
      <c r="D4" s="429" t="s">
        <v>83</v>
      </c>
      <c r="E4" s="429" t="s">
        <v>190</v>
      </c>
      <c r="F4" s="429" t="s">
        <v>638</v>
      </c>
      <c r="G4" s="429" t="s">
        <v>653</v>
      </c>
      <c r="H4" s="429" t="s">
        <v>646</v>
      </c>
      <c r="I4" s="429" t="s">
        <v>639</v>
      </c>
    </row>
    <row r="5" spans="1:9" ht="15.75">
      <c r="A5" s="8"/>
      <c r="B5" s="8"/>
      <c r="C5" s="35"/>
      <c r="D5" s="35"/>
      <c r="E5" s="35"/>
      <c r="F5" s="35"/>
      <c r="G5" s="35"/>
      <c r="H5" s="50"/>
      <c r="I5" s="29" t="s">
        <v>74</v>
      </c>
    </row>
    <row r="6" spans="1:9" ht="15">
      <c r="A6" s="141">
        <v>1966</v>
      </c>
      <c r="B6" s="126">
        <v>3.55003786401083</v>
      </c>
      <c r="C6" s="126">
        <v>43.39399224361475</v>
      </c>
      <c r="D6" s="126">
        <v>20.774720609495834</v>
      </c>
      <c r="E6" s="126">
        <v>0.8472359272093076</v>
      </c>
      <c r="F6" s="126">
        <v>2.4035615118066866</v>
      </c>
      <c r="G6" s="126">
        <v>24.041122610551437</v>
      </c>
      <c r="H6" s="126">
        <v>4.9893292333111505</v>
      </c>
      <c r="I6" s="8">
        <v>100</v>
      </c>
    </row>
    <row r="7" spans="1:9" ht="15">
      <c r="A7" s="141">
        <v>1971</v>
      </c>
      <c r="B7" s="126">
        <v>3.42102153206174</v>
      </c>
      <c r="C7" s="126">
        <v>35.11782363090595</v>
      </c>
      <c r="D7" s="126">
        <v>29</v>
      </c>
      <c r="E7" s="126" t="s">
        <v>645</v>
      </c>
      <c r="F7" s="126">
        <v>1.5613699212933418</v>
      </c>
      <c r="G7" s="126">
        <v>23.804864213287953</v>
      </c>
      <c r="H7" s="126">
        <v>6.294641801980666</v>
      </c>
      <c r="I7" s="8">
        <v>100</v>
      </c>
    </row>
    <row r="8" spans="1:9" ht="15">
      <c r="A8" s="141">
        <v>1981</v>
      </c>
      <c r="B8" s="126">
        <v>3.19527438054548</v>
      </c>
      <c r="C8" s="126">
        <v>25.1246739391092</v>
      </c>
      <c r="D8" s="126">
        <v>46.01850900246166</v>
      </c>
      <c r="E8" s="126">
        <v>1.1887458217713243</v>
      </c>
      <c r="F8" s="126">
        <v>1.4398065902228225</v>
      </c>
      <c r="G8" s="126">
        <v>20.044241507734924</v>
      </c>
      <c r="H8" s="126">
        <v>2.988748758154581</v>
      </c>
      <c r="I8" s="8">
        <v>100</v>
      </c>
    </row>
    <row r="9" spans="1:9" ht="15">
      <c r="A9" s="140">
        <v>1991</v>
      </c>
      <c r="B9" s="126">
        <v>2.97973717763114</v>
      </c>
      <c r="C9" s="354">
        <v>17.59954892488685</v>
      </c>
      <c r="D9" s="354">
        <v>59.20716437319354</v>
      </c>
      <c r="E9" s="354">
        <v>0.6217521829902013</v>
      </c>
      <c r="F9" s="354">
        <v>1.4329762322020898</v>
      </c>
      <c r="G9" s="354">
        <v>14.737152232771015</v>
      </c>
      <c r="H9" s="354">
        <v>3.4216688763251604</v>
      </c>
      <c r="I9" s="11">
        <v>100</v>
      </c>
    </row>
    <row r="10" spans="1:9" ht="15">
      <c r="A10" s="140">
        <v>2001</v>
      </c>
      <c r="B10" s="55">
        <v>4</v>
      </c>
      <c r="C10" s="354">
        <v>12</v>
      </c>
      <c r="D10" s="354">
        <v>68</v>
      </c>
      <c r="E10" s="126" t="s">
        <v>645</v>
      </c>
      <c r="F10" s="354">
        <v>2</v>
      </c>
      <c r="G10" s="354">
        <v>12</v>
      </c>
      <c r="H10" s="354">
        <v>2</v>
      </c>
      <c r="I10" s="55">
        <v>100</v>
      </c>
    </row>
    <row r="11" spans="1:9" ht="15">
      <c r="A11" s="140">
        <v>2011</v>
      </c>
      <c r="B11" s="55">
        <v>5</v>
      </c>
      <c r="C11" s="354">
        <v>11</v>
      </c>
      <c r="D11" s="354">
        <v>69</v>
      </c>
      <c r="E11" s="354" t="s">
        <v>645</v>
      </c>
      <c r="F11" s="354">
        <v>2</v>
      </c>
      <c r="G11" s="354">
        <v>11</v>
      </c>
      <c r="H11" s="354">
        <v>2</v>
      </c>
      <c r="I11" s="55">
        <v>100</v>
      </c>
    </row>
    <row r="12" spans="2:9" ht="12.75">
      <c r="B12" s="7"/>
      <c r="C12" s="7"/>
      <c r="D12" s="7"/>
      <c r="E12" s="7"/>
      <c r="F12" s="7"/>
      <c r="G12" s="7"/>
      <c r="H12" s="7"/>
      <c r="I12" s="7"/>
    </row>
  </sheetData>
  <sheetProtection/>
  <printOptions/>
  <pageMargins left="0.7" right="0.7" top="0.75" bottom="0.75" header="0.3" footer="0.3"/>
  <pageSetup horizontalDpi="90" verticalDpi="90" orientation="portrait" paperSize="9" r:id="rId2"/>
  <tableParts>
    <tablePart r:id="rId1"/>
  </tableParts>
</worksheet>
</file>

<file path=xl/worksheets/sheet15.xml><?xml version="1.0" encoding="utf-8"?>
<worksheet xmlns="http://schemas.openxmlformats.org/spreadsheetml/2006/main" xmlns:r="http://schemas.openxmlformats.org/officeDocument/2006/relationships">
  <dimension ref="A1:E11"/>
  <sheetViews>
    <sheetView zoomScalePageLayoutView="0" workbookViewId="0" topLeftCell="A1">
      <selection activeCell="A2" sqref="A2"/>
    </sheetView>
  </sheetViews>
  <sheetFormatPr defaultColWidth="9.140625" defaultRowHeight="12.75"/>
  <cols>
    <col min="1" max="1" width="24.421875" style="0" customWidth="1"/>
    <col min="2" max="5" width="12.8515625" style="0" customWidth="1"/>
  </cols>
  <sheetData>
    <row r="1" ht="15.75">
      <c r="A1" s="309" t="s">
        <v>822</v>
      </c>
    </row>
    <row r="2" ht="15">
      <c r="A2" s="11" t="s">
        <v>534</v>
      </c>
    </row>
    <row r="3" spans="1:5" ht="15">
      <c r="A3" s="11" t="s">
        <v>382</v>
      </c>
      <c r="B3" s="302"/>
      <c r="C3" s="8"/>
      <c r="D3" s="8"/>
      <c r="E3" s="8"/>
    </row>
    <row r="4" spans="1:5" ht="47.25">
      <c r="A4" s="460" t="s">
        <v>821</v>
      </c>
      <c r="B4" s="460" t="s">
        <v>654</v>
      </c>
      <c r="C4" s="460" t="s">
        <v>165</v>
      </c>
      <c r="D4" s="460" t="s">
        <v>89</v>
      </c>
      <c r="E4" s="461" t="s">
        <v>538</v>
      </c>
    </row>
    <row r="5" spans="1:5" ht="15">
      <c r="A5" s="308"/>
      <c r="B5" s="308"/>
      <c r="C5" s="308"/>
      <c r="D5" s="311"/>
      <c r="E5" s="310" t="s">
        <v>54</v>
      </c>
    </row>
    <row r="6" spans="1:5" ht="15">
      <c r="A6" s="553" t="s">
        <v>89</v>
      </c>
      <c r="B6" s="516">
        <v>53</v>
      </c>
      <c r="C6" s="516">
        <v>47</v>
      </c>
      <c r="D6" s="313">
        <v>100</v>
      </c>
      <c r="E6" s="551">
        <v>1330</v>
      </c>
    </row>
    <row r="7" spans="1:5" ht="15">
      <c r="A7" s="308"/>
      <c r="B7" s="313"/>
      <c r="C7" s="313"/>
      <c r="D7" s="313"/>
      <c r="E7" s="551"/>
    </row>
    <row r="8" spans="1:5" ht="15">
      <c r="A8" s="308" t="s">
        <v>480</v>
      </c>
      <c r="B8" s="516">
        <v>79</v>
      </c>
      <c r="C8" s="516">
        <v>21</v>
      </c>
      <c r="D8" s="313">
        <v>100</v>
      </c>
      <c r="E8" s="552">
        <v>170</v>
      </c>
    </row>
    <row r="9" spans="1:5" ht="15">
      <c r="A9" s="308" t="s">
        <v>481</v>
      </c>
      <c r="B9" s="516">
        <v>51</v>
      </c>
      <c r="C9" s="516">
        <v>49</v>
      </c>
      <c r="D9" s="313">
        <v>100</v>
      </c>
      <c r="E9" s="552">
        <v>870</v>
      </c>
    </row>
    <row r="10" spans="1:5" ht="15">
      <c r="A10" s="308" t="s">
        <v>482</v>
      </c>
      <c r="B10" s="516">
        <v>47</v>
      </c>
      <c r="C10" s="516">
        <v>53</v>
      </c>
      <c r="D10" s="313">
        <v>100</v>
      </c>
      <c r="E10" s="552">
        <v>290</v>
      </c>
    </row>
    <row r="11" spans="2:5" ht="12.75">
      <c r="B11" s="7"/>
      <c r="C11" s="7"/>
      <c r="D11" s="7"/>
      <c r="E11" s="7"/>
    </row>
  </sheetData>
  <sheetProtection/>
  <printOptions/>
  <pageMargins left="0.7" right="0.7" top="0.75" bottom="0.75" header="0.3" footer="0.3"/>
  <pageSetup horizontalDpi="600" verticalDpi="600" orientation="portrait" paperSize="9" r:id="rId2"/>
  <tableParts>
    <tablePart r:id="rId1"/>
  </tableParts>
</worksheet>
</file>

<file path=xl/worksheets/sheet16.xml><?xml version="1.0" encoding="utf-8"?>
<worksheet xmlns="http://schemas.openxmlformats.org/spreadsheetml/2006/main" xmlns:r="http://schemas.openxmlformats.org/officeDocument/2006/relationships">
  <dimension ref="A2:AD88"/>
  <sheetViews>
    <sheetView zoomScalePageLayoutView="0" workbookViewId="0" topLeftCell="A1">
      <selection activeCell="A1" sqref="A1"/>
    </sheetView>
  </sheetViews>
  <sheetFormatPr defaultColWidth="9.140625" defaultRowHeight="12.75"/>
  <cols>
    <col min="15" max="15" width="2.28125" style="0" customWidth="1"/>
  </cols>
  <sheetData>
    <row r="2" spans="1:8" ht="20.25">
      <c r="A2" s="289" t="s">
        <v>531</v>
      </c>
      <c r="B2" s="192"/>
      <c r="C2" s="192"/>
      <c r="D2" s="192"/>
      <c r="E2" s="192"/>
      <c r="F2" s="192"/>
      <c r="G2" s="192"/>
      <c r="H2" s="192"/>
    </row>
    <row r="3" spans="1:8" ht="18">
      <c r="A3" s="290"/>
      <c r="B3" s="192"/>
      <c r="C3" s="192"/>
      <c r="D3" s="192"/>
      <c r="E3" s="192"/>
      <c r="F3" s="192"/>
      <c r="G3" s="192"/>
      <c r="H3" s="192"/>
    </row>
    <row r="4" spans="1:22" ht="15.75">
      <c r="A4" s="215" t="s">
        <v>73</v>
      </c>
      <c r="U4" s="234">
        <v>2010</v>
      </c>
      <c r="V4" s="234">
        <v>2020</v>
      </c>
    </row>
    <row r="5" spans="20:22" ht="12.75">
      <c r="T5" t="s">
        <v>106</v>
      </c>
      <c r="U5" s="410">
        <v>61</v>
      </c>
      <c r="V5" s="413">
        <v>63</v>
      </c>
    </row>
    <row r="6" spans="20:22" ht="12.75">
      <c r="T6" t="s">
        <v>167</v>
      </c>
      <c r="U6" s="410">
        <v>6.3</v>
      </c>
      <c r="V6" s="413">
        <v>5</v>
      </c>
    </row>
    <row r="7" spans="20:22" ht="12.75">
      <c r="T7" t="s">
        <v>84</v>
      </c>
      <c r="U7" s="410">
        <v>10.8</v>
      </c>
      <c r="V7" s="413">
        <v>10</v>
      </c>
    </row>
    <row r="8" spans="20:22" ht="12.75">
      <c r="T8" t="s">
        <v>55</v>
      </c>
      <c r="U8" s="410">
        <v>13.4</v>
      </c>
      <c r="V8" s="413">
        <v>12</v>
      </c>
    </row>
    <row r="9" spans="20:22" ht="12.75">
      <c r="T9" t="s">
        <v>276</v>
      </c>
      <c r="U9" s="410">
        <v>3.6</v>
      </c>
      <c r="V9" s="413">
        <v>5</v>
      </c>
    </row>
    <row r="10" spans="20:22" ht="12.75">
      <c r="T10" t="s">
        <v>70</v>
      </c>
      <c r="U10" s="410">
        <v>2.7</v>
      </c>
      <c r="V10" s="413">
        <v>2</v>
      </c>
    </row>
    <row r="11" spans="20:22" ht="12.75">
      <c r="T11" t="s">
        <v>7</v>
      </c>
      <c r="U11" s="410">
        <v>2.3</v>
      </c>
      <c r="V11" s="413">
        <v>3</v>
      </c>
    </row>
    <row r="14" ht="12.75">
      <c r="S14" s="192"/>
    </row>
    <row r="15" ht="12.75">
      <c r="S15" s="192"/>
    </row>
    <row r="18" ht="12.75">
      <c r="AD18" s="412"/>
    </row>
    <row r="20" spans="21:30" ht="15.75">
      <c r="U20" s="75"/>
      <c r="V20" s="52"/>
      <c r="W20" s="75"/>
      <c r="X20" s="75"/>
      <c r="Y20" s="75"/>
      <c r="Z20" s="75"/>
      <c r="AA20" s="75"/>
      <c r="AB20" s="75"/>
      <c r="AC20" s="75"/>
      <c r="AD20" s="136"/>
    </row>
    <row r="21" spans="21:30" ht="15.75">
      <c r="U21" s="52"/>
      <c r="V21" s="75"/>
      <c r="W21" s="75"/>
      <c r="X21" s="75"/>
      <c r="Y21" s="134"/>
      <c r="Z21" s="75"/>
      <c r="AA21" s="135"/>
      <c r="AB21" s="75"/>
      <c r="AC21" s="75"/>
      <c r="AD21" s="136"/>
    </row>
    <row r="22" spans="21:30" ht="15">
      <c r="U22" s="2"/>
      <c r="V22" s="2"/>
      <c r="W22" s="2"/>
      <c r="X22" s="2"/>
      <c r="Y22" s="414"/>
      <c r="Z22" s="416"/>
      <c r="AA22" s="2"/>
      <c r="AB22" s="31"/>
      <c r="AC22" s="31"/>
      <c r="AD22" s="415"/>
    </row>
    <row r="23" spans="21:30" ht="15.75">
      <c r="U23" s="52"/>
      <c r="V23" s="2"/>
      <c r="W23" s="2"/>
      <c r="X23" s="2"/>
      <c r="Y23" s="414"/>
      <c r="Z23" s="416"/>
      <c r="AA23" s="2"/>
      <c r="AB23" s="2"/>
      <c r="AC23" s="2"/>
      <c r="AD23" s="2"/>
    </row>
    <row r="24" spans="21:30" ht="15">
      <c r="U24" s="417"/>
      <c r="V24" s="417"/>
      <c r="W24" s="417"/>
      <c r="X24" s="418"/>
      <c r="Y24" s="417"/>
      <c r="Z24" s="417"/>
      <c r="AA24" s="417"/>
      <c r="AB24" s="417"/>
      <c r="AC24" s="419"/>
      <c r="AD24" s="420"/>
    </row>
    <row r="38" spans="1:14" ht="18">
      <c r="A38" s="290" t="s">
        <v>532</v>
      </c>
      <c r="B38" s="192"/>
      <c r="C38" s="192"/>
      <c r="D38" s="192"/>
      <c r="E38" s="192"/>
      <c r="F38" s="192"/>
      <c r="G38" s="192"/>
      <c r="H38" s="192"/>
      <c r="I38" s="192"/>
      <c r="J38" s="192"/>
      <c r="K38" s="192"/>
      <c r="L38" s="192"/>
      <c r="M38" s="192"/>
      <c r="N38" s="192"/>
    </row>
    <row r="39" ht="18">
      <c r="A39" s="60"/>
    </row>
    <row r="84" ht="12.75">
      <c r="A84" s="291" t="s">
        <v>344</v>
      </c>
    </row>
    <row r="85" ht="12.75">
      <c r="A85" s="291" t="s">
        <v>345</v>
      </c>
    </row>
    <row r="86" ht="12.75">
      <c r="A86" s="291" t="s">
        <v>346</v>
      </c>
    </row>
    <row r="87" ht="12.75">
      <c r="A87" s="133" t="s">
        <v>477</v>
      </c>
    </row>
    <row r="88" ht="12.75">
      <c r="A88" s="133" t="s">
        <v>476</v>
      </c>
    </row>
  </sheetData>
  <sheetProtection/>
  <printOptions/>
  <pageMargins left="0.91" right="0.46" top="0.75" bottom="0.5905511811023623" header="0.66" footer="0.5118110236220472"/>
  <pageSetup horizontalDpi="600" verticalDpi="600" orientation="portrait" paperSize="9" scale="64" r:id="rId2"/>
  <drawing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M56"/>
  <sheetViews>
    <sheetView zoomScalePageLayoutView="0" workbookViewId="0" topLeftCell="A1">
      <selection activeCell="G41" sqref="G41"/>
    </sheetView>
  </sheetViews>
  <sheetFormatPr defaultColWidth="9.140625" defaultRowHeight="12.75"/>
  <cols>
    <col min="1" max="1" width="39.140625" style="8" customWidth="1"/>
    <col min="2" max="2" width="11.8515625" style="8" customWidth="1"/>
    <col min="3" max="3" width="12.57421875" style="8" customWidth="1"/>
    <col min="4" max="4" width="13.8515625" style="8" customWidth="1"/>
    <col min="5" max="5" width="10.8515625" style="8" customWidth="1"/>
    <col min="6" max="7" width="11.140625" style="8" customWidth="1"/>
    <col min="8" max="8" width="10.8515625" style="8" customWidth="1"/>
    <col min="9" max="9" width="11.57421875" style="8" customWidth="1"/>
    <col min="10" max="10" width="12.28125" style="8" customWidth="1"/>
    <col min="11" max="11" width="15.140625" style="8" customWidth="1"/>
    <col min="12" max="18" width="9.7109375" style="8" customWidth="1"/>
    <col min="19" max="16384" width="9.140625" style="8" customWidth="1"/>
  </cols>
  <sheetData>
    <row r="1" spans="1:10" ht="16.5">
      <c r="A1" s="198" t="s">
        <v>662</v>
      </c>
      <c r="B1" s="11"/>
      <c r="C1" s="11"/>
      <c r="D1" s="11"/>
      <c r="E1" s="11"/>
      <c r="F1" s="11"/>
      <c r="G1" s="11"/>
      <c r="H1" s="11"/>
      <c r="I1" s="11"/>
      <c r="J1" s="11"/>
    </row>
    <row r="2" spans="1:10" ht="16.5">
      <c r="A2" s="423" t="s">
        <v>534</v>
      </c>
      <c r="B2" s="11"/>
      <c r="C2" s="11"/>
      <c r="D2" s="11"/>
      <c r="E2" s="11"/>
      <c r="F2" s="11"/>
      <c r="G2" s="11"/>
      <c r="H2" s="11"/>
      <c r="I2" s="11"/>
      <c r="J2" s="11"/>
    </row>
    <row r="3" spans="1:10" ht="16.5">
      <c r="A3" s="423" t="s">
        <v>382</v>
      </c>
      <c r="B3" s="11"/>
      <c r="C3" s="11"/>
      <c r="D3" s="11"/>
      <c r="E3" s="11"/>
      <c r="F3" s="11"/>
      <c r="G3" s="11"/>
      <c r="H3" s="11"/>
      <c r="I3" s="11"/>
      <c r="J3" s="11"/>
    </row>
    <row r="4" spans="1:11" ht="84" customHeight="1">
      <c r="A4" s="52" t="s">
        <v>574</v>
      </c>
      <c r="B4" s="75" t="s">
        <v>55</v>
      </c>
      <c r="C4" s="75" t="s">
        <v>106</v>
      </c>
      <c r="D4" s="445" t="s">
        <v>657</v>
      </c>
      <c r="E4" s="75" t="s">
        <v>80</v>
      </c>
      <c r="F4" s="75" t="s">
        <v>7</v>
      </c>
      <c r="G4" s="75" t="s">
        <v>84</v>
      </c>
      <c r="H4" s="445" t="s">
        <v>663</v>
      </c>
      <c r="I4" s="445" t="s">
        <v>664</v>
      </c>
      <c r="J4" s="445" t="s">
        <v>538</v>
      </c>
      <c r="K4" s="445" t="s">
        <v>509</v>
      </c>
    </row>
    <row r="5" spans="6:11" ht="15" customHeight="1">
      <c r="F5" s="36"/>
      <c r="G5" s="13"/>
      <c r="J5" s="44"/>
      <c r="K5" s="29" t="s">
        <v>54</v>
      </c>
    </row>
    <row r="6" spans="1:11" ht="15" customHeight="1">
      <c r="A6" s="462" t="s">
        <v>472</v>
      </c>
      <c r="B6" s="529">
        <v>13</v>
      </c>
      <c r="C6" s="529">
        <v>68.5</v>
      </c>
      <c r="D6" s="529">
        <v>4.7</v>
      </c>
      <c r="E6" s="530">
        <v>73.2</v>
      </c>
      <c r="F6" s="529">
        <v>2</v>
      </c>
      <c r="G6" s="529">
        <v>8</v>
      </c>
      <c r="H6" s="529">
        <v>1.3</v>
      </c>
      <c r="I6" s="529">
        <v>2.1</v>
      </c>
      <c r="J6" s="400">
        <v>630</v>
      </c>
      <c r="K6" s="126">
        <v>24.5</v>
      </c>
    </row>
    <row r="7" spans="1:11" ht="19.5" customHeight="1">
      <c r="A7" s="462" t="s">
        <v>246</v>
      </c>
      <c r="B7" s="531"/>
      <c r="C7" s="531"/>
      <c r="D7" s="531"/>
      <c r="E7" s="530"/>
      <c r="F7" s="531"/>
      <c r="G7" s="531"/>
      <c r="H7" s="531"/>
      <c r="I7" s="531"/>
      <c r="J7" s="400"/>
      <c r="K7" s="54"/>
    </row>
    <row r="8" spans="1:11" ht="15" customHeight="1">
      <c r="A8" s="463" t="s">
        <v>484</v>
      </c>
      <c r="B8" s="529">
        <v>11</v>
      </c>
      <c r="C8" s="529">
        <v>70</v>
      </c>
      <c r="D8" s="529">
        <v>4</v>
      </c>
      <c r="E8" s="530">
        <v>74</v>
      </c>
      <c r="F8" s="529">
        <v>2</v>
      </c>
      <c r="G8" s="529">
        <v>9</v>
      </c>
      <c r="H8" s="529">
        <v>2</v>
      </c>
      <c r="I8" s="529">
        <v>3</v>
      </c>
      <c r="J8" s="400">
        <v>290</v>
      </c>
      <c r="K8" s="54">
        <v>22</v>
      </c>
    </row>
    <row r="9" spans="1:11" ht="15" customHeight="1">
      <c r="A9" s="463" t="s">
        <v>485</v>
      </c>
      <c r="B9" s="529">
        <v>16</v>
      </c>
      <c r="C9" s="529">
        <v>67</v>
      </c>
      <c r="D9" s="529">
        <v>5</v>
      </c>
      <c r="E9" s="530">
        <v>72</v>
      </c>
      <c r="F9" s="529">
        <v>2</v>
      </c>
      <c r="G9" s="529">
        <v>8</v>
      </c>
      <c r="H9" s="529">
        <v>1</v>
      </c>
      <c r="I9" s="529">
        <v>1</v>
      </c>
      <c r="J9" s="400">
        <v>340</v>
      </c>
      <c r="K9" s="54">
        <v>28</v>
      </c>
    </row>
    <row r="10" spans="1:13" ht="15" customHeight="1">
      <c r="A10" s="463" t="s">
        <v>486</v>
      </c>
      <c r="B10" s="529" t="s">
        <v>665</v>
      </c>
      <c r="C10" s="529" t="s">
        <v>665</v>
      </c>
      <c r="D10" s="529" t="s">
        <v>665</v>
      </c>
      <c r="E10" s="529" t="s">
        <v>665</v>
      </c>
      <c r="F10" s="529" t="s">
        <v>665</v>
      </c>
      <c r="G10" s="529" t="s">
        <v>665</v>
      </c>
      <c r="H10" s="529" t="s">
        <v>665</v>
      </c>
      <c r="I10" s="529" t="s">
        <v>665</v>
      </c>
      <c r="J10" s="400">
        <v>0</v>
      </c>
      <c r="K10" s="529" t="s">
        <v>665</v>
      </c>
      <c r="M10" s="33"/>
    </row>
    <row r="11" spans="1:13" ht="15" customHeight="1">
      <c r="A11" s="463" t="s">
        <v>487</v>
      </c>
      <c r="B11" s="529" t="s">
        <v>665</v>
      </c>
      <c r="C11" s="529" t="s">
        <v>665</v>
      </c>
      <c r="D11" s="529" t="s">
        <v>665</v>
      </c>
      <c r="E11" s="529" t="s">
        <v>665</v>
      </c>
      <c r="F11" s="529" t="s">
        <v>665</v>
      </c>
      <c r="G11" s="529" t="s">
        <v>665</v>
      </c>
      <c r="H11" s="529" t="s">
        <v>665</v>
      </c>
      <c r="I11" s="529" t="s">
        <v>665</v>
      </c>
      <c r="J11" s="400">
        <v>0</v>
      </c>
      <c r="K11" s="529" t="s">
        <v>665</v>
      </c>
      <c r="M11" s="33"/>
    </row>
    <row r="12" spans="1:13" ht="22.5" customHeight="1">
      <c r="A12" s="462" t="s">
        <v>48</v>
      </c>
      <c r="B12" s="531"/>
      <c r="C12" s="531"/>
      <c r="D12" s="531"/>
      <c r="E12" s="530"/>
      <c r="F12" s="531"/>
      <c r="G12" s="531"/>
      <c r="H12" s="531"/>
      <c r="I12" s="531"/>
      <c r="J12" s="400"/>
      <c r="K12" s="54"/>
      <c r="M12" s="33"/>
    </row>
    <row r="13" spans="1:11" ht="15" customHeight="1">
      <c r="A13" s="463" t="s">
        <v>247</v>
      </c>
      <c r="B13" s="529" t="s">
        <v>665</v>
      </c>
      <c r="C13" s="529" t="s">
        <v>665</v>
      </c>
      <c r="D13" s="529" t="s">
        <v>665</v>
      </c>
      <c r="E13" s="529" t="s">
        <v>665</v>
      </c>
      <c r="F13" s="529" t="s">
        <v>665</v>
      </c>
      <c r="G13" s="529" t="s">
        <v>665</v>
      </c>
      <c r="H13" s="529" t="s">
        <v>665</v>
      </c>
      <c r="I13" s="529" t="s">
        <v>665</v>
      </c>
      <c r="J13" s="400">
        <v>10</v>
      </c>
      <c r="K13" s="532" t="s">
        <v>665</v>
      </c>
    </row>
    <row r="14" spans="1:11" ht="15" customHeight="1">
      <c r="A14" s="463" t="s">
        <v>248</v>
      </c>
      <c r="B14" s="529">
        <v>28</v>
      </c>
      <c r="C14" s="529">
        <v>55</v>
      </c>
      <c r="D14" s="529">
        <v>3</v>
      </c>
      <c r="E14" s="530">
        <v>58</v>
      </c>
      <c r="F14" s="529">
        <v>1</v>
      </c>
      <c r="G14" s="529">
        <v>11</v>
      </c>
      <c r="H14" s="529">
        <v>0</v>
      </c>
      <c r="I14" s="529">
        <v>2</v>
      </c>
      <c r="J14" s="400">
        <v>60</v>
      </c>
      <c r="K14" s="54">
        <v>40</v>
      </c>
    </row>
    <row r="15" spans="1:11" ht="15" customHeight="1">
      <c r="A15" s="463" t="s">
        <v>249</v>
      </c>
      <c r="B15" s="529">
        <v>5</v>
      </c>
      <c r="C15" s="529">
        <v>74</v>
      </c>
      <c r="D15" s="529">
        <v>4</v>
      </c>
      <c r="E15" s="530">
        <v>78</v>
      </c>
      <c r="F15" s="529">
        <v>4</v>
      </c>
      <c r="G15" s="529">
        <v>11</v>
      </c>
      <c r="H15" s="529">
        <v>2</v>
      </c>
      <c r="I15" s="529">
        <v>0</v>
      </c>
      <c r="J15" s="400">
        <v>110</v>
      </c>
      <c r="K15" s="54">
        <v>22</v>
      </c>
    </row>
    <row r="16" spans="1:11" ht="15" customHeight="1">
      <c r="A16" s="463" t="s">
        <v>250</v>
      </c>
      <c r="B16" s="529">
        <v>17</v>
      </c>
      <c r="C16" s="529">
        <v>67</v>
      </c>
      <c r="D16" s="529">
        <v>1</v>
      </c>
      <c r="E16" s="530">
        <v>68</v>
      </c>
      <c r="F16" s="529">
        <v>2</v>
      </c>
      <c r="G16" s="529">
        <v>9</v>
      </c>
      <c r="H16" s="529">
        <v>2</v>
      </c>
      <c r="I16" s="529">
        <v>3</v>
      </c>
      <c r="J16" s="400">
        <v>120</v>
      </c>
      <c r="K16" s="54">
        <v>30</v>
      </c>
    </row>
    <row r="17" spans="1:11" ht="15" customHeight="1">
      <c r="A17" s="463" t="s">
        <v>251</v>
      </c>
      <c r="B17" s="529">
        <v>10</v>
      </c>
      <c r="C17" s="529">
        <v>75</v>
      </c>
      <c r="D17" s="529">
        <v>3</v>
      </c>
      <c r="E17" s="530">
        <v>78</v>
      </c>
      <c r="F17" s="529">
        <v>1</v>
      </c>
      <c r="G17" s="529">
        <v>5</v>
      </c>
      <c r="H17" s="529">
        <v>2</v>
      </c>
      <c r="I17" s="529">
        <v>3</v>
      </c>
      <c r="J17" s="400">
        <v>200</v>
      </c>
      <c r="K17" s="54">
        <v>18</v>
      </c>
    </row>
    <row r="18" spans="1:11" ht="15" customHeight="1">
      <c r="A18" s="463" t="s">
        <v>252</v>
      </c>
      <c r="B18" s="529">
        <v>15</v>
      </c>
      <c r="C18" s="529">
        <v>72</v>
      </c>
      <c r="D18" s="529">
        <v>7</v>
      </c>
      <c r="E18" s="530">
        <v>79</v>
      </c>
      <c r="F18" s="529">
        <v>1</v>
      </c>
      <c r="G18" s="529">
        <v>5</v>
      </c>
      <c r="H18" s="529">
        <v>0</v>
      </c>
      <c r="I18" s="529">
        <v>0</v>
      </c>
      <c r="J18" s="400">
        <v>140</v>
      </c>
      <c r="K18" s="54">
        <v>21</v>
      </c>
    </row>
    <row r="19" spans="1:11" ht="24" customHeight="1">
      <c r="A19" s="462" t="s">
        <v>802</v>
      </c>
      <c r="B19" s="529"/>
      <c r="C19" s="529"/>
      <c r="D19" s="529"/>
      <c r="E19" s="530">
        <v>0</v>
      </c>
      <c r="F19" s="529"/>
      <c r="G19" s="529"/>
      <c r="H19" s="529"/>
      <c r="I19" s="529"/>
      <c r="J19" s="400"/>
      <c r="K19" s="54"/>
    </row>
    <row r="20" spans="1:11" ht="15" customHeight="1">
      <c r="A20" s="463" t="s">
        <v>809</v>
      </c>
      <c r="B20" s="529">
        <v>13</v>
      </c>
      <c r="C20" s="529">
        <v>57</v>
      </c>
      <c r="D20" s="529">
        <v>9</v>
      </c>
      <c r="E20" s="530">
        <v>66</v>
      </c>
      <c r="F20" s="529">
        <v>0</v>
      </c>
      <c r="G20" s="529">
        <v>13</v>
      </c>
      <c r="H20" s="529">
        <v>2</v>
      </c>
      <c r="I20" s="529">
        <v>5</v>
      </c>
      <c r="J20" s="400">
        <v>80</v>
      </c>
      <c r="K20" s="54">
        <v>31</v>
      </c>
    </row>
    <row r="21" spans="1:11" ht="15" customHeight="1">
      <c r="A21" s="463" t="s">
        <v>804</v>
      </c>
      <c r="B21" s="529">
        <v>13</v>
      </c>
      <c r="C21" s="529">
        <v>70</v>
      </c>
      <c r="D21" s="529">
        <v>4</v>
      </c>
      <c r="E21" s="530">
        <v>74</v>
      </c>
      <c r="F21" s="529">
        <v>2</v>
      </c>
      <c r="G21" s="529">
        <v>7</v>
      </c>
      <c r="H21" s="529">
        <v>1</v>
      </c>
      <c r="I21" s="529">
        <v>2</v>
      </c>
      <c r="J21" s="400">
        <v>550</v>
      </c>
      <c r="K21" s="54">
        <v>24</v>
      </c>
    </row>
    <row r="22" spans="1:11" ht="27" customHeight="1">
      <c r="A22" s="462" t="s">
        <v>88</v>
      </c>
      <c r="B22" s="531"/>
      <c r="C22" s="531"/>
      <c r="D22" s="531"/>
      <c r="E22" s="530"/>
      <c r="F22" s="531"/>
      <c r="G22" s="531"/>
      <c r="H22" s="531"/>
      <c r="I22" s="531"/>
      <c r="J22" s="400"/>
      <c r="K22" s="54"/>
    </row>
    <row r="23" spans="1:11" ht="15" customHeight="1">
      <c r="A23" s="463" t="s">
        <v>217</v>
      </c>
      <c r="B23" s="529" t="s">
        <v>665</v>
      </c>
      <c r="C23" s="529" t="s">
        <v>665</v>
      </c>
      <c r="D23" s="529" t="s">
        <v>665</v>
      </c>
      <c r="E23" s="530" t="s">
        <v>665</v>
      </c>
      <c r="F23" s="529" t="s">
        <v>665</v>
      </c>
      <c r="G23" s="529" t="s">
        <v>665</v>
      </c>
      <c r="H23" s="529" t="s">
        <v>665</v>
      </c>
      <c r="I23" s="529" t="s">
        <v>665</v>
      </c>
      <c r="J23" s="400">
        <v>30</v>
      </c>
      <c r="K23" s="532" t="s">
        <v>665</v>
      </c>
    </row>
    <row r="24" spans="1:11" ht="15" customHeight="1">
      <c r="A24" s="463" t="s">
        <v>218</v>
      </c>
      <c r="B24" s="529">
        <v>13</v>
      </c>
      <c r="C24" s="529">
        <v>68</v>
      </c>
      <c r="D24" s="529">
        <v>6</v>
      </c>
      <c r="E24" s="530">
        <v>74</v>
      </c>
      <c r="F24" s="529">
        <v>2</v>
      </c>
      <c r="G24" s="529">
        <v>7</v>
      </c>
      <c r="H24" s="529">
        <v>1</v>
      </c>
      <c r="I24" s="529">
        <v>2</v>
      </c>
      <c r="J24" s="400">
        <v>440</v>
      </c>
      <c r="K24" s="54">
        <v>24</v>
      </c>
    </row>
    <row r="25" spans="1:11" ht="15" customHeight="1">
      <c r="A25" s="463" t="s">
        <v>219</v>
      </c>
      <c r="B25" s="529">
        <v>14</v>
      </c>
      <c r="C25" s="529">
        <v>69</v>
      </c>
      <c r="D25" s="529">
        <v>3</v>
      </c>
      <c r="E25" s="530">
        <v>72</v>
      </c>
      <c r="F25" s="529">
        <v>1</v>
      </c>
      <c r="G25" s="529">
        <v>11</v>
      </c>
      <c r="H25" s="529">
        <v>1</v>
      </c>
      <c r="I25" s="529">
        <v>1</v>
      </c>
      <c r="J25" s="400">
        <v>160</v>
      </c>
      <c r="K25" s="54">
        <v>27</v>
      </c>
    </row>
    <row r="26" spans="1:11" ht="21.75" customHeight="1">
      <c r="A26" s="462" t="s">
        <v>87</v>
      </c>
      <c r="B26" s="533"/>
      <c r="C26" s="533"/>
      <c r="D26" s="533"/>
      <c r="E26" s="530"/>
      <c r="F26" s="221"/>
      <c r="G26" s="221"/>
      <c r="H26" s="221"/>
      <c r="I26" s="533"/>
      <c r="J26" s="400"/>
      <c r="K26" s="54"/>
    </row>
    <row r="27" spans="1:11" ht="15" customHeight="1">
      <c r="A27" s="463" t="s">
        <v>813</v>
      </c>
      <c r="B27" s="529">
        <v>20</v>
      </c>
      <c r="C27" s="529">
        <v>53</v>
      </c>
      <c r="D27" s="529">
        <v>3</v>
      </c>
      <c r="E27" s="530">
        <v>56</v>
      </c>
      <c r="F27" s="529">
        <v>2</v>
      </c>
      <c r="G27" s="529">
        <v>17</v>
      </c>
      <c r="H27" s="529">
        <v>1</v>
      </c>
      <c r="I27" s="529">
        <v>4</v>
      </c>
      <c r="J27" s="400">
        <v>120</v>
      </c>
      <c r="K27" s="54">
        <v>40</v>
      </c>
    </row>
    <row r="28" spans="1:11" ht="15" customHeight="1">
      <c r="A28" s="463" t="s">
        <v>814</v>
      </c>
      <c r="B28" s="529">
        <v>19</v>
      </c>
      <c r="C28" s="529">
        <v>68</v>
      </c>
      <c r="D28" s="529">
        <v>7</v>
      </c>
      <c r="E28" s="530">
        <v>75</v>
      </c>
      <c r="F28" s="529">
        <v>2</v>
      </c>
      <c r="G28" s="529">
        <v>4</v>
      </c>
      <c r="H28" s="529">
        <v>0</v>
      </c>
      <c r="I28" s="529">
        <v>0</v>
      </c>
      <c r="J28" s="400">
        <v>120</v>
      </c>
      <c r="K28" s="54">
        <v>25</v>
      </c>
    </row>
    <row r="29" spans="1:11" ht="15" customHeight="1">
      <c r="A29" s="463" t="s">
        <v>498</v>
      </c>
      <c r="B29" s="529">
        <v>12</v>
      </c>
      <c r="C29" s="529">
        <v>73</v>
      </c>
      <c r="D29" s="529">
        <v>2</v>
      </c>
      <c r="E29" s="530">
        <v>75</v>
      </c>
      <c r="F29" s="529">
        <v>2</v>
      </c>
      <c r="G29" s="529">
        <v>8</v>
      </c>
      <c r="H29" s="529">
        <v>2</v>
      </c>
      <c r="I29" s="529">
        <v>1</v>
      </c>
      <c r="J29" s="400">
        <v>130</v>
      </c>
      <c r="K29" s="54">
        <v>24</v>
      </c>
    </row>
    <row r="30" spans="1:11" ht="15" customHeight="1">
      <c r="A30" s="463" t="s">
        <v>499</v>
      </c>
      <c r="B30" s="529">
        <v>12</v>
      </c>
      <c r="C30" s="529">
        <v>66</v>
      </c>
      <c r="D30" s="529">
        <v>8</v>
      </c>
      <c r="E30" s="530">
        <v>74</v>
      </c>
      <c r="F30" s="529">
        <v>1</v>
      </c>
      <c r="G30" s="529">
        <v>7</v>
      </c>
      <c r="H30" s="529">
        <v>1</v>
      </c>
      <c r="I30" s="529">
        <v>5</v>
      </c>
      <c r="J30" s="400">
        <v>120</v>
      </c>
      <c r="K30" s="54">
        <v>21</v>
      </c>
    </row>
    <row r="31" spans="1:11" ht="15" customHeight="1">
      <c r="A31" s="463" t="s">
        <v>500</v>
      </c>
      <c r="B31" s="529">
        <v>6</v>
      </c>
      <c r="C31" s="529">
        <v>78</v>
      </c>
      <c r="D31" s="529">
        <v>4</v>
      </c>
      <c r="E31" s="530">
        <v>82</v>
      </c>
      <c r="F31" s="529">
        <v>3</v>
      </c>
      <c r="G31" s="529">
        <v>6</v>
      </c>
      <c r="H31" s="529">
        <v>2</v>
      </c>
      <c r="I31" s="529">
        <v>1</v>
      </c>
      <c r="J31" s="400">
        <v>130</v>
      </c>
      <c r="K31" s="54">
        <v>16</v>
      </c>
    </row>
    <row r="32" spans="1:11" ht="42" customHeight="1">
      <c r="A32" s="462" t="s">
        <v>232</v>
      </c>
      <c r="B32" s="533"/>
      <c r="C32" s="533"/>
      <c r="D32" s="533"/>
      <c r="E32" s="530">
        <v>0</v>
      </c>
      <c r="F32" s="533"/>
      <c r="G32" s="531"/>
      <c r="H32" s="531"/>
      <c r="I32" s="533"/>
      <c r="J32" s="400"/>
      <c r="K32" s="54">
        <v>28</v>
      </c>
    </row>
    <row r="33" spans="1:11" ht="15" customHeight="1">
      <c r="A33" s="463" t="s">
        <v>233</v>
      </c>
      <c r="B33" s="529">
        <v>9</v>
      </c>
      <c r="C33" s="529">
        <v>59</v>
      </c>
      <c r="D33" s="529">
        <v>10</v>
      </c>
      <c r="E33" s="530">
        <v>69</v>
      </c>
      <c r="F33" s="529">
        <v>4</v>
      </c>
      <c r="G33" s="529">
        <v>13</v>
      </c>
      <c r="H33" s="529">
        <v>1</v>
      </c>
      <c r="I33" s="529">
        <v>3</v>
      </c>
      <c r="J33" s="400">
        <v>80</v>
      </c>
      <c r="K33" s="54">
        <v>30</v>
      </c>
    </row>
    <row r="34" spans="1:11" ht="15" customHeight="1">
      <c r="A34" s="464">
        <v>2</v>
      </c>
      <c r="B34" s="529">
        <v>16</v>
      </c>
      <c r="C34" s="529">
        <v>59</v>
      </c>
      <c r="D34" s="529">
        <v>10</v>
      </c>
      <c r="E34" s="530">
        <v>69</v>
      </c>
      <c r="F34" s="529">
        <v>1</v>
      </c>
      <c r="G34" s="529">
        <v>13</v>
      </c>
      <c r="H34" s="529">
        <v>0</v>
      </c>
      <c r="I34" s="529">
        <v>1</v>
      </c>
      <c r="J34" s="400">
        <v>100</v>
      </c>
      <c r="K34" s="54">
        <v>31</v>
      </c>
    </row>
    <row r="35" spans="1:11" ht="15" customHeight="1">
      <c r="A35" s="464">
        <v>3</v>
      </c>
      <c r="B35" s="529">
        <v>15</v>
      </c>
      <c r="C35" s="529">
        <v>67</v>
      </c>
      <c r="D35" s="529">
        <v>1</v>
      </c>
      <c r="E35" s="530">
        <v>68</v>
      </c>
      <c r="F35" s="529">
        <v>2</v>
      </c>
      <c r="G35" s="529">
        <v>13</v>
      </c>
      <c r="H35" s="529">
        <v>1</v>
      </c>
      <c r="I35" s="529">
        <v>1</v>
      </c>
      <c r="J35" s="400">
        <v>160</v>
      </c>
      <c r="K35" s="54">
        <v>16</v>
      </c>
    </row>
    <row r="36" spans="1:11" ht="15" customHeight="1">
      <c r="A36" s="464">
        <v>4</v>
      </c>
      <c r="B36" s="529">
        <v>12</v>
      </c>
      <c r="C36" s="529">
        <v>79</v>
      </c>
      <c r="D36" s="529">
        <v>4</v>
      </c>
      <c r="E36" s="530">
        <v>83</v>
      </c>
      <c r="F36" s="529">
        <v>2</v>
      </c>
      <c r="G36" s="529">
        <v>1</v>
      </c>
      <c r="H36" s="529">
        <v>1</v>
      </c>
      <c r="I36" s="529">
        <v>2</v>
      </c>
      <c r="J36" s="400">
        <v>160</v>
      </c>
      <c r="K36" s="54">
        <v>23</v>
      </c>
    </row>
    <row r="37" spans="1:11" ht="15" customHeight="1">
      <c r="A37" s="463" t="s">
        <v>234</v>
      </c>
      <c r="B37" s="529">
        <v>14</v>
      </c>
      <c r="C37" s="529">
        <v>74</v>
      </c>
      <c r="D37" s="529">
        <v>0</v>
      </c>
      <c r="E37" s="530">
        <v>74</v>
      </c>
      <c r="F37" s="529">
        <v>1</v>
      </c>
      <c r="G37" s="529">
        <v>4</v>
      </c>
      <c r="H37" s="529">
        <v>3</v>
      </c>
      <c r="I37" s="529">
        <v>4</v>
      </c>
      <c r="J37" s="400">
        <v>120</v>
      </c>
      <c r="K37" s="54"/>
    </row>
    <row r="38" spans="1:11" ht="26.25" customHeight="1">
      <c r="A38" s="462" t="s">
        <v>245</v>
      </c>
      <c r="B38" s="533"/>
      <c r="C38" s="533"/>
      <c r="D38" s="533"/>
      <c r="E38" s="530"/>
      <c r="F38" s="533"/>
      <c r="G38" s="531"/>
      <c r="H38" s="531"/>
      <c r="I38" s="531"/>
      <c r="J38" s="400"/>
      <c r="K38" s="54">
        <v>35</v>
      </c>
    </row>
    <row r="39" spans="1:11" ht="15" customHeight="1">
      <c r="A39" s="463" t="s">
        <v>236</v>
      </c>
      <c r="B39" s="529">
        <v>17</v>
      </c>
      <c r="C39" s="529">
        <v>57</v>
      </c>
      <c r="D39" s="529">
        <v>7</v>
      </c>
      <c r="E39" s="530">
        <v>64</v>
      </c>
      <c r="F39" s="529">
        <v>3</v>
      </c>
      <c r="G39" s="529">
        <v>12</v>
      </c>
      <c r="H39" s="529">
        <v>2</v>
      </c>
      <c r="I39" s="529">
        <v>2</v>
      </c>
      <c r="J39" s="400">
        <v>160</v>
      </c>
      <c r="K39" s="54">
        <v>22</v>
      </c>
    </row>
    <row r="40" spans="1:11" ht="15" customHeight="1">
      <c r="A40" s="463" t="s">
        <v>237</v>
      </c>
      <c r="B40" s="529">
        <v>12</v>
      </c>
      <c r="C40" s="529">
        <v>72</v>
      </c>
      <c r="D40" s="529">
        <v>4</v>
      </c>
      <c r="E40" s="530">
        <v>76</v>
      </c>
      <c r="F40" s="529">
        <v>1</v>
      </c>
      <c r="G40" s="529">
        <v>8</v>
      </c>
      <c r="H40" s="529">
        <v>1</v>
      </c>
      <c r="I40" s="529">
        <v>2</v>
      </c>
      <c r="J40" s="400">
        <v>190</v>
      </c>
      <c r="K40" s="54">
        <v>28</v>
      </c>
    </row>
    <row r="41" spans="1:11" ht="15" customHeight="1">
      <c r="A41" s="463" t="s">
        <v>238</v>
      </c>
      <c r="B41" s="529">
        <v>19</v>
      </c>
      <c r="C41" s="529">
        <v>71</v>
      </c>
      <c r="D41" s="529">
        <v>0</v>
      </c>
      <c r="E41" s="530">
        <v>71</v>
      </c>
      <c r="F41" s="529">
        <v>4</v>
      </c>
      <c r="G41" s="529">
        <v>4</v>
      </c>
      <c r="H41" s="529">
        <v>1</v>
      </c>
      <c r="I41" s="529">
        <v>1</v>
      </c>
      <c r="J41" s="400">
        <v>70</v>
      </c>
      <c r="K41" s="532" t="s">
        <v>665</v>
      </c>
    </row>
    <row r="42" spans="1:11" ht="15" customHeight="1">
      <c r="A42" s="463" t="s">
        <v>239</v>
      </c>
      <c r="B42" s="529" t="s">
        <v>665</v>
      </c>
      <c r="C42" s="529" t="s">
        <v>665</v>
      </c>
      <c r="D42" s="529" t="s">
        <v>665</v>
      </c>
      <c r="E42" s="530" t="s">
        <v>665</v>
      </c>
      <c r="F42" s="529" t="s">
        <v>665</v>
      </c>
      <c r="G42" s="529" t="s">
        <v>665</v>
      </c>
      <c r="H42" s="529" t="s">
        <v>665</v>
      </c>
      <c r="I42" s="529" t="s">
        <v>665</v>
      </c>
      <c r="J42" s="400">
        <v>40</v>
      </c>
      <c r="K42" s="54">
        <v>8</v>
      </c>
    </row>
    <row r="43" spans="1:11" ht="15" customHeight="1">
      <c r="A43" s="463" t="s">
        <v>240</v>
      </c>
      <c r="B43" s="529">
        <v>4</v>
      </c>
      <c r="C43" s="529">
        <v>83</v>
      </c>
      <c r="D43" s="529">
        <v>6</v>
      </c>
      <c r="E43" s="530">
        <v>89</v>
      </c>
      <c r="F43" s="529">
        <v>0</v>
      </c>
      <c r="G43" s="529">
        <v>4</v>
      </c>
      <c r="H43" s="529">
        <v>0</v>
      </c>
      <c r="I43" s="529">
        <v>2</v>
      </c>
      <c r="J43" s="400">
        <v>70</v>
      </c>
      <c r="K43" s="54">
        <v>15</v>
      </c>
    </row>
    <row r="44" spans="1:11" ht="15" customHeight="1">
      <c r="A44" s="465" t="s">
        <v>241</v>
      </c>
      <c r="B44" s="534">
        <v>7</v>
      </c>
      <c r="C44" s="534">
        <v>79</v>
      </c>
      <c r="D44" s="534">
        <v>2</v>
      </c>
      <c r="E44" s="530">
        <v>81</v>
      </c>
      <c r="F44" s="534">
        <v>4</v>
      </c>
      <c r="G44" s="534">
        <v>4</v>
      </c>
      <c r="H44" s="534">
        <v>0</v>
      </c>
      <c r="I44" s="534">
        <v>4</v>
      </c>
      <c r="J44" s="400">
        <v>100</v>
      </c>
      <c r="K44" s="54"/>
    </row>
    <row r="45" spans="1:11" ht="18" customHeight="1">
      <c r="A45" s="446" t="s">
        <v>356</v>
      </c>
      <c r="B45" s="535"/>
      <c r="C45" s="535"/>
      <c r="D45" s="535"/>
      <c r="E45" s="530"/>
      <c r="F45" s="535"/>
      <c r="G45" s="535"/>
      <c r="H45" s="535"/>
      <c r="I45" s="535"/>
      <c r="J45" s="400"/>
      <c r="K45" s="54">
        <v>92</v>
      </c>
    </row>
    <row r="46" spans="1:11" ht="15" customHeight="1">
      <c r="A46" s="466" t="s">
        <v>49</v>
      </c>
      <c r="B46" s="530">
        <v>48</v>
      </c>
      <c r="C46" s="530">
        <v>4</v>
      </c>
      <c r="D46" s="530">
        <v>1</v>
      </c>
      <c r="E46" s="530">
        <v>5</v>
      </c>
      <c r="F46" s="530">
        <v>7</v>
      </c>
      <c r="G46" s="530">
        <v>34</v>
      </c>
      <c r="H46" s="530">
        <v>6</v>
      </c>
      <c r="I46" s="530">
        <v>1</v>
      </c>
      <c r="J46" s="400">
        <v>70</v>
      </c>
      <c r="K46" s="54">
        <v>23</v>
      </c>
    </row>
    <row r="47" spans="1:11" ht="15" customHeight="1">
      <c r="A47" s="466" t="s">
        <v>357</v>
      </c>
      <c r="B47" s="530">
        <v>12</v>
      </c>
      <c r="C47" s="530">
        <v>68</v>
      </c>
      <c r="D47" s="530">
        <v>7</v>
      </c>
      <c r="E47" s="530">
        <v>75</v>
      </c>
      <c r="F47" s="530">
        <v>3</v>
      </c>
      <c r="G47" s="530">
        <v>7</v>
      </c>
      <c r="H47" s="530">
        <v>1</v>
      </c>
      <c r="I47" s="530">
        <v>3</v>
      </c>
      <c r="J47" s="400">
        <v>270</v>
      </c>
      <c r="K47" s="64">
        <v>11</v>
      </c>
    </row>
    <row r="48" spans="1:11" ht="15" customHeight="1">
      <c r="A48" s="466" t="s">
        <v>358</v>
      </c>
      <c r="B48" s="530">
        <v>7</v>
      </c>
      <c r="C48" s="530">
        <v>83</v>
      </c>
      <c r="D48" s="530">
        <v>4</v>
      </c>
      <c r="E48" s="530">
        <v>87</v>
      </c>
      <c r="F48" s="530">
        <v>1</v>
      </c>
      <c r="G48" s="530">
        <v>3</v>
      </c>
      <c r="H48" s="530">
        <v>1</v>
      </c>
      <c r="I48" s="530">
        <v>2</v>
      </c>
      <c r="J48" s="400">
        <v>300</v>
      </c>
      <c r="K48" s="54"/>
    </row>
    <row r="49" spans="1:11" ht="20.25" customHeight="1">
      <c r="A49" s="446" t="s">
        <v>359</v>
      </c>
      <c r="B49" s="530"/>
      <c r="C49" s="530"/>
      <c r="D49" s="530"/>
      <c r="E49" s="530"/>
      <c r="F49" s="530"/>
      <c r="G49" s="530"/>
      <c r="H49" s="530"/>
      <c r="I49" s="530"/>
      <c r="J49" s="400"/>
      <c r="K49" s="54">
        <v>42</v>
      </c>
    </row>
    <row r="50" spans="1:11" ht="15" customHeight="1">
      <c r="A50" s="466" t="s">
        <v>360</v>
      </c>
      <c r="B50" s="530">
        <v>21</v>
      </c>
      <c r="C50" s="530">
        <v>56</v>
      </c>
      <c r="D50" s="530">
        <v>0</v>
      </c>
      <c r="E50" s="530">
        <v>56</v>
      </c>
      <c r="F50" s="530">
        <v>4</v>
      </c>
      <c r="G50" s="530">
        <v>14</v>
      </c>
      <c r="H50" s="530">
        <v>2</v>
      </c>
      <c r="I50" s="530">
        <v>2</v>
      </c>
      <c r="J50" s="400">
        <v>110</v>
      </c>
      <c r="K50" s="54">
        <v>23</v>
      </c>
    </row>
    <row r="51" spans="1:11" ht="15" customHeight="1">
      <c r="A51" s="466" t="s">
        <v>361</v>
      </c>
      <c r="B51" s="530">
        <v>14</v>
      </c>
      <c r="C51" s="530">
        <v>72</v>
      </c>
      <c r="D51" s="530">
        <v>3</v>
      </c>
      <c r="E51" s="530">
        <v>75</v>
      </c>
      <c r="F51" s="530">
        <v>1</v>
      </c>
      <c r="G51" s="530">
        <v>6</v>
      </c>
      <c r="H51" s="530">
        <v>2</v>
      </c>
      <c r="I51" s="530">
        <v>2</v>
      </c>
      <c r="J51" s="400">
        <v>170</v>
      </c>
      <c r="K51" s="532" t="s">
        <v>665</v>
      </c>
    </row>
    <row r="52" spans="1:11" ht="15" customHeight="1">
      <c r="A52" s="466" t="s">
        <v>362</v>
      </c>
      <c r="B52" s="530" t="s">
        <v>665</v>
      </c>
      <c r="C52" s="530" t="s">
        <v>665</v>
      </c>
      <c r="D52" s="530" t="s">
        <v>665</v>
      </c>
      <c r="E52" s="530" t="s">
        <v>665</v>
      </c>
      <c r="F52" s="530" t="s">
        <v>665</v>
      </c>
      <c r="G52" s="530" t="s">
        <v>665</v>
      </c>
      <c r="H52" s="530" t="s">
        <v>665</v>
      </c>
      <c r="I52" s="530" t="s">
        <v>665</v>
      </c>
      <c r="J52" s="400">
        <v>20</v>
      </c>
      <c r="K52" s="54">
        <v>27</v>
      </c>
    </row>
    <row r="53" spans="1:11" ht="15" customHeight="1">
      <c r="A53" s="466" t="s">
        <v>363</v>
      </c>
      <c r="B53" s="530">
        <v>7</v>
      </c>
      <c r="C53" s="530">
        <v>73</v>
      </c>
      <c r="D53" s="530">
        <v>0</v>
      </c>
      <c r="E53" s="530">
        <v>73</v>
      </c>
      <c r="F53" s="530">
        <v>6</v>
      </c>
      <c r="G53" s="530">
        <v>11</v>
      </c>
      <c r="H53" s="530">
        <v>2</v>
      </c>
      <c r="I53" s="530">
        <v>2</v>
      </c>
      <c r="J53" s="400">
        <v>100</v>
      </c>
      <c r="K53" s="532" t="s">
        <v>665</v>
      </c>
    </row>
    <row r="54" spans="1:11" ht="15" customHeight="1">
      <c r="A54" s="466" t="s">
        <v>364</v>
      </c>
      <c r="B54" s="530" t="s">
        <v>665</v>
      </c>
      <c r="C54" s="530" t="s">
        <v>665</v>
      </c>
      <c r="D54" s="530" t="s">
        <v>665</v>
      </c>
      <c r="E54" s="530" t="s">
        <v>665</v>
      </c>
      <c r="F54" s="530" t="s">
        <v>665</v>
      </c>
      <c r="G54" s="530" t="s">
        <v>665</v>
      </c>
      <c r="H54" s="530" t="s">
        <v>665</v>
      </c>
      <c r="I54" s="530" t="s">
        <v>665</v>
      </c>
      <c r="J54" s="400">
        <v>30</v>
      </c>
      <c r="K54" s="54">
        <v>18</v>
      </c>
    </row>
    <row r="55" spans="1:11" ht="15" customHeight="1">
      <c r="A55" s="466" t="s">
        <v>365</v>
      </c>
      <c r="B55" s="530">
        <v>12</v>
      </c>
      <c r="C55" s="530">
        <v>70</v>
      </c>
      <c r="D55" s="530">
        <v>7</v>
      </c>
      <c r="E55" s="530">
        <v>77</v>
      </c>
      <c r="F55" s="530">
        <v>0</v>
      </c>
      <c r="G55" s="530">
        <v>5</v>
      </c>
      <c r="H55" s="530">
        <v>0</v>
      </c>
      <c r="I55" s="530">
        <v>5</v>
      </c>
      <c r="J55" s="400">
        <v>80</v>
      </c>
      <c r="K55" s="54">
        <v>26</v>
      </c>
    </row>
    <row r="56" spans="1:11" ht="15" customHeight="1">
      <c r="A56" s="467" t="s">
        <v>366</v>
      </c>
      <c r="B56" s="536">
        <v>13</v>
      </c>
      <c r="C56" s="536">
        <v>69</v>
      </c>
      <c r="D56" s="536">
        <v>5</v>
      </c>
      <c r="E56" s="536">
        <v>74</v>
      </c>
      <c r="F56" s="536">
        <v>4</v>
      </c>
      <c r="G56" s="536">
        <v>10</v>
      </c>
      <c r="H56" s="536">
        <v>0</v>
      </c>
      <c r="I56" s="536">
        <v>0</v>
      </c>
      <c r="J56" s="47">
        <v>110</v>
      </c>
      <c r="K56" s="55"/>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sheetProtection/>
  <printOptions/>
  <pageMargins left="0.75" right="0.75" top="1" bottom="1" header="0.5" footer="0.5"/>
  <pageSetup fitToHeight="1" fitToWidth="1" horizontalDpi="96" verticalDpi="96" orientation="portrait" paperSize="9" scale="63" r:id="rId2"/>
  <headerFooter alignWithMargins="0">
    <oddHeader>&amp;R&amp;"Arial,Bold"&amp;16PERSONAL AND CROSS-MODAL TRAVEL</oddHeader>
  </headerFooter>
  <tableParts>
    <tablePart r:id="rId1"/>
  </tableParts>
</worksheet>
</file>

<file path=xl/worksheets/sheet18.xml><?xml version="1.0" encoding="utf-8"?>
<worksheet xmlns="http://schemas.openxmlformats.org/spreadsheetml/2006/main" xmlns:r="http://schemas.openxmlformats.org/officeDocument/2006/relationships">
  <sheetPr>
    <tabColor rgb="FFFF0000"/>
  </sheetPr>
  <dimension ref="A1:M41"/>
  <sheetViews>
    <sheetView zoomScale="86" zoomScaleNormal="86" zoomScalePageLayoutView="0" workbookViewId="0" topLeftCell="A1">
      <selection activeCell="E2" sqref="E2"/>
    </sheetView>
  </sheetViews>
  <sheetFormatPr defaultColWidth="9.140625" defaultRowHeight="12.75"/>
  <cols>
    <col min="1" max="1" width="49.421875" style="8" customWidth="1"/>
    <col min="2" max="2" width="12.421875" style="8" customWidth="1"/>
    <col min="3" max="3" width="13.00390625" style="8" customWidth="1"/>
    <col min="4" max="4" width="12.421875" style="8" customWidth="1"/>
    <col min="5" max="5" width="14.140625" style="8" customWidth="1"/>
    <col min="6" max="6" width="14.57421875" style="8" customWidth="1"/>
    <col min="7" max="7" width="10.28125" style="8" customWidth="1"/>
    <col min="8" max="8" width="11.7109375" style="8" customWidth="1"/>
    <col min="9" max="9" width="12.421875" style="8" customWidth="1"/>
    <col min="10" max="10" width="13.28125" style="8" customWidth="1"/>
    <col min="11" max="11" width="9.00390625" style="8" customWidth="1"/>
    <col min="12" max="19" width="9.7109375" style="8" customWidth="1"/>
    <col min="20" max="16384" width="9.140625" style="8" customWidth="1"/>
  </cols>
  <sheetData>
    <row r="1" spans="1:10" ht="19.5">
      <c r="A1" s="198" t="s">
        <v>675</v>
      </c>
      <c r="B1" s="11"/>
      <c r="C1" s="11"/>
      <c r="D1" s="11"/>
      <c r="E1" s="11"/>
      <c r="F1" s="11"/>
      <c r="G1" s="11"/>
      <c r="H1" s="11"/>
      <c r="I1" s="11"/>
      <c r="J1" s="11"/>
    </row>
    <row r="2" spans="1:10" ht="16.5">
      <c r="A2" s="423" t="s">
        <v>534</v>
      </c>
      <c r="B2" s="11"/>
      <c r="C2" s="11"/>
      <c r="D2" s="11"/>
      <c r="E2" s="11"/>
      <c r="F2" s="11"/>
      <c r="G2" s="11"/>
      <c r="H2" s="11"/>
      <c r="I2" s="11"/>
      <c r="J2" s="11"/>
    </row>
    <row r="3" spans="1:10" ht="16.5">
      <c r="A3" s="423" t="s">
        <v>382</v>
      </c>
      <c r="B3" s="11"/>
      <c r="C3" s="11"/>
      <c r="D3" s="11"/>
      <c r="E3" s="11"/>
      <c r="F3" s="11"/>
      <c r="G3" s="11"/>
      <c r="H3" s="11"/>
      <c r="I3" s="11"/>
      <c r="J3" s="11"/>
    </row>
    <row r="4" spans="1:10" ht="44.25" customHeight="1">
      <c r="A4" s="52" t="s">
        <v>574</v>
      </c>
      <c r="B4" s="429" t="s">
        <v>55</v>
      </c>
      <c r="C4" s="429" t="s">
        <v>669</v>
      </c>
      <c r="D4" s="429" t="s">
        <v>7</v>
      </c>
      <c r="E4" s="430" t="s">
        <v>676</v>
      </c>
      <c r="F4" s="429" t="s">
        <v>667</v>
      </c>
      <c r="G4" s="429" t="s">
        <v>668</v>
      </c>
      <c r="H4" s="429" t="s">
        <v>677</v>
      </c>
      <c r="I4" s="429" t="s">
        <v>664</v>
      </c>
      <c r="J4" s="469" t="s">
        <v>257</v>
      </c>
    </row>
    <row r="5" spans="4:10" ht="15" customHeight="1">
      <c r="D5" s="36"/>
      <c r="E5" s="36"/>
      <c r="F5" s="13"/>
      <c r="G5" s="13"/>
      <c r="H5" s="470"/>
      <c r="I5" s="46" t="s">
        <v>54</v>
      </c>
      <c r="J5" s="46"/>
    </row>
    <row r="6" spans="1:11" ht="21.75" customHeight="1">
      <c r="A6" s="459" t="s">
        <v>253</v>
      </c>
      <c r="B6" s="351">
        <v>48</v>
      </c>
      <c r="C6" s="351">
        <v>26</v>
      </c>
      <c r="D6" s="351">
        <v>2</v>
      </c>
      <c r="E6" s="351">
        <v>17</v>
      </c>
      <c r="F6" s="351">
        <v>4</v>
      </c>
      <c r="G6" s="350">
        <v>21</v>
      </c>
      <c r="H6" s="351">
        <v>1</v>
      </c>
      <c r="I6" s="351">
        <v>2</v>
      </c>
      <c r="J6" s="537">
        <v>420</v>
      </c>
      <c r="K6" s="51"/>
    </row>
    <row r="7" spans="1:11" ht="25.5" customHeight="1">
      <c r="A7" s="459" t="s">
        <v>246</v>
      </c>
      <c r="B7" s="538"/>
      <c r="C7" s="538"/>
      <c r="D7" s="538"/>
      <c r="E7" s="538"/>
      <c r="F7" s="538"/>
      <c r="G7" s="350"/>
      <c r="H7" s="538"/>
      <c r="I7" s="538"/>
      <c r="J7" s="230"/>
      <c r="K7" s="51"/>
    </row>
    <row r="8" spans="1:11" ht="15" customHeight="1">
      <c r="A8" s="54" t="s">
        <v>505</v>
      </c>
      <c r="B8" s="54">
        <v>51</v>
      </c>
      <c r="C8" s="54">
        <v>23</v>
      </c>
      <c r="D8" s="54">
        <v>3</v>
      </c>
      <c r="E8" s="54">
        <v>16</v>
      </c>
      <c r="F8" s="54">
        <v>4</v>
      </c>
      <c r="G8" s="54">
        <v>20</v>
      </c>
      <c r="H8" s="539">
        <v>0</v>
      </c>
      <c r="I8" s="54">
        <v>3</v>
      </c>
      <c r="J8" s="54">
        <v>200</v>
      </c>
      <c r="K8" s="51"/>
    </row>
    <row r="9" spans="1:11" ht="15" customHeight="1">
      <c r="A9" s="54" t="s">
        <v>506</v>
      </c>
      <c r="B9" s="54">
        <v>45</v>
      </c>
      <c r="C9" s="54">
        <v>29</v>
      </c>
      <c r="D9" s="54">
        <v>1</v>
      </c>
      <c r="E9" s="54">
        <v>17</v>
      </c>
      <c r="F9" s="54">
        <v>4</v>
      </c>
      <c r="G9" s="54">
        <v>21</v>
      </c>
      <c r="H9" s="539">
        <v>2</v>
      </c>
      <c r="I9" s="54">
        <v>2</v>
      </c>
      <c r="J9" s="54">
        <v>210</v>
      </c>
      <c r="K9" s="51"/>
    </row>
    <row r="10" spans="1:11" ht="15" customHeight="1">
      <c r="A10" s="54" t="s">
        <v>486</v>
      </c>
      <c r="B10" s="529" t="s">
        <v>674</v>
      </c>
      <c r="C10" s="529" t="s">
        <v>674</v>
      </c>
      <c r="D10" s="529" t="s">
        <v>674</v>
      </c>
      <c r="E10" s="529" t="s">
        <v>674</v>
      </c>
      <c r="F10" s="529" t="s">
        <v>674</v>
      </c>
      <c r="G10" s="529" t="s">
        <v>674</v>
      </c>
      <c r="H10" s="529" t="s">
        <v>674</v>
      </c>
      <c r="I10" s="529" t="s">
        <v>674</v>
      </c>
      <c r="J10" s="539">
        <v>0</v>
      </c>
      <c r="K10" s="51"/>
    </row>
    <row r="11" spans="1:11" ht="15" customHeight="1">
      <c r="A11" s="54" t="s">
        <v>487</v>
      </c>
      <c r="B11" s="529" t="s">
        <v>674</v>
      </c>
      <c r="C11" s="529" t="s">
        <v>674</v>
      </c>
      <c r="D11" s="529" t="s">
        <v>674</v>
      </c>
      <c r="E11" s="529" t="s">
        <v>674</v>
      </c>
      <c r="F11" s="529" t="s">
        <v>674</v>
      </c>
      <c r="G11" s="529" t="s">
        <v>674</v>
      </c>
      <c r="H11" s="529" t="s">
        <v>674</v>
      </c>
      <c r="I11" s="529" t="s">
        <v>674</v>
      </c>
      <c r="J11" s="539">
        <v>0</v>
      </c>
      <c r="K11" s="51"/>
    </row>
    <row r="12" spans="1:11" ht="24" customHeight="1">
      <c r="A12" s="459" t="s">
        <v>48</v>
      </c>
      <c r="B12" s="538"/>
      <c r="C12" s="538"/>
      <c r="D12" s="538"/>
      <c r="E12" s="538"/>
      <c r="F12" s="538"/>
      <c r="G12" s="350"/>
      <c r="H12" s="538"/>
      <c r="I12" s="538"/>
      <c r="J12" s="230"/>
      <c r="K12" s="51"/>
    </row>
    <row r="13" spans="1:12" ht="15" customHeight="1">
      <c r="A13" s="221" t="s">
        <v>423</v>
      </c>
      <c r="B13" s="351">
        <v>58</v>
      </c>
      <c r="C13" s="351">
        <v>30</v>
      </c>
      <c r="D13" s="351">
        <v>3</v>
      </c>
      <c r="E13" s="351">
        <v>8</v>
      </c>
      <c r="F13" s="351">
        <v>1</v>
      </c>
      <c r="G13" s="350">
        <v>9</v>
      </c>
      <c r="H13" s="539">
        <v>0</v>
      </c>
      <c r="I13" s="351">
        <v>0</v>
      </c>
      <c r="J13" s="537">
        <v>190</v>
      </c>
      <c r="K13" s="51"/>
      <c r="L13" s="51"/>
    </row>
    <row r="14" spans="1:12" ht="15" customHeight="1">
      <c r="A14" s="221" t="s">
        <v>817</v>
      </c>
      <c r="B14" s="351">
        <v>38</v>
      </c>
      <c r="C14" s="351">
        <v>23</v>
      </c>
      <c r="D14" s="351">
        <v>1</v>
      </c>
      <c r="E14" s="351">
        <v>25</v>
      </c>
      <c r="F14" s="351">
        <v>7</v>
      </c>
      <c r="G14" s="350">
        <v>32</v>
      </c>
      <c r="H14" s="539">
        <v>3</v>
      </c>
      <c r="I14" s="351">
        <v>4</v>
      </c>
      <c r="J14" s="537">
        <v>230</v>
      </c>
      <c r="K14" s="51"/>
      <c r="L14" s="51"/>
    </row>
    <row r="15" spans="1:11" ht="24.75" customHeight="1">
      <c r="A15" s="459" t="s">
        <v>87</v>
      </c>
      <c r="B15" s="459"/>
      <c r="C15" s="459"/>
      <c r="D15" s="459"/>
      <c r="E15" s="231"/>
      <c r="F15" s="231"/>
      <c r="G15" s="350"/>
      <c r="H15" s="231"/>
      <c r="I15" s="231"/>
      <c r="J15" s="230"/>
      <c r="K15" s="51"/>
    </row>
    <row r="16" spans="1:11" ht="15" customHeight="1">
      <c r="A16" s="221" t="s">
        <v>818</v>
      </c>
      <c r="B16" s="540">
        <v>56</v>
      </c>
      <c r="C16" s="540">
        <v>25</v>
      </c>
      <c r="D16" s="470">
        <v>1</v>
      </c>
      <c r="E16" s="540">
        <v>14</v>
      </c>
      <c r="F16" s="540">
        <v>1</v>
      </c>
      <c r="G16" s="350">
        <v>15</v>
      </c>
      <c r="H16" s="539">
        <v>0</v>
      </c>
      <c r="I16" s="470">
        <v>2</v>
      </c>
      <c r="J16" s="54">
        <v>80</v>
      </c>
      <c r="K16" s="51"/>
    </row>
    <row r="17" spans="1:13" ht="15" customHeight="1">
      <c r="A17" s="221" t="s">
        <v>819</v>
      </c>
      <c r="B17" s="540">
        <v>46</v>
      </c>
      <c r="C17" s="540">
        <v>30</v>
      </c>
      <c r="D17" s="470">
        <v>3</v>
      </c>
      <c r="E17" s="540">
        <v>13</v>
      </c>
      <c r="F17" s="540">
        <v>4</v>
      </c>
      <c r="G17" s="350">
        <v>17</v>
      </c>
      <c r="H17" s="539">
        <v>2</v>
      </c>
      <c r="I17" s="470">
        <v>2</v>
      </c>
      <c r="J17" s="54">
        <v>120</v>
      </c>
      <c r="K17" s="51"/>
      <c r="M17" s="35"/>
    </row>
    <row r="18" spans="1:11" ht="15" customHeight="1">
      <c r="A18" s="221" t="s">
        <v>820</v>
      </c>
      <c r="B18" s="540">
        <v>44</v>
      </c>
      <c r="C18" s="540">
        <v>25</v>
      </c>
      <c r="D18" s="470">
        <v>2</v>
      </c>
      <c r="E18" s="540">
        <v>20</v>
      </c>
      <c r="F18" s="540">
        <v>5</v>
      </c>
      <c r="G18" s="350">
        <v>25</v>
      </c>
      <c r="H18" s="539">
        <v>2</v>
      </c>
      <c r="I18" s="470">
        <v>2</v>
      </c>
      <c r="J18" s="54">
        <v>220</v>
      </c>
      <c r="K18" s="51"/>
    </row>
    <row r="19" spans="1:11" ht="30.75" customHeight="1">
      <c r="A19" s="459" t="s">
        <v>232</v>
      </c>
      <c r="B19" s="459"/>
      <c r="C19" s="459"/>
      <c r="D19" s="229"/>
      <c r="E19" s="229"/>
      <c r="F19" s="229"/>
      <c r="G19" s="350"/>
      <c r="H19" s="229"/>
      <c r="I19" s="229"/>
      <c r="J19" s="230"/>
      <c r="K19" s="51"/>
    </row>
    <row r="20" spans="1:11" ht="15" customHeight="1">
      <c r="A20" s="221" t="s">
        <v>233</v>
      </c>
      <c r="B20" s="540" t="s">
        <v>674</v>
      </c>
      <c r="C20" s="540" t="s">
        <v>674</v>
      </c>
      <c r="D20" s="470" t="s">
        <v>674</v>
      </c>
      <c r="E20" s="540" t="s">
        <v>674</v>
      </c>
      <c r="F20" s="540" t="s">
        <v>674</v>
      </c>
      <c r="G20" s="350" t="s">
        <v>674</v>
      </c>
      <c r="H20" s="539" t="s">
        <v>674</v>
      </c>
      <c r="I20" s="470" t="s">
        <v>674</v>
      </c>
      <c r="J20" s="54">
        <v>50</v>
      </c>
      <c r="K20" s="51"/>
    </row>
    <row r="21" spans="1:11" ht="15" customHeight="1">
      <c r="A21" s="222">
        <v>2</v>
      </c>
      <c r="B21" s="540" t="s">
        <v>674</v>
      </c>
      <c r="C21" s="540" t="s">
        <v>674</v>
      </c>
      <c r="D21" s="470" t="s">
        <v>674</v>
      </c>
      <c r="E21" s="540" t="s">
        <v>674</v>
      </c>
      <c r="F21" s="540" t="s">
        <v>674</v>
      </c>
      <c r="G21" s="350" t="s">
        <v>674</v>
      </c>
      <c r="H21" s="539" t="s">
        <v>674</v>
      </c>
      <c r="I21" s="470" t="s">
        <v>674</v>
      </c>
      <c r="J21" s="54">
        <v>50</v>
      </c>
      <c r="K21" s="51"/>
    </row>
    <row r="22" spans="1:11" ht="15" customHeight="1">
      <c r="A22" s="222">
        <v>3</v>
      </c>
      <c r="B22" s="540">
        <v>47</v>
      </c>
      <c r="C22" s="540">
        <v>20</v>
      </c>
      <c r="D22" s="470">
        <v>1</v>
      </c>
      <c r="E22" s="540">
        <v>18</v>
      </c>
      <c r="F22" s="540">
        <v>13</v>
      </c>
      <c r="G22" s="350">
        <v>31</v>
      </c>
      <c r="H22" s="539">
        <v>0</v>
      </c>
      <c r="I22" s="470">
        <v>1</v>
      </c>
      <c r="J22" s="54">
        <v>100</v>
      </c>
      <c r="K22" s="51"/>
    </row>
    <row r="23" spans="1:11" ht="15" customHeight="1">
      <c r="A23" s="222">
        <v>4</v>
      </c>
      <c r="B23" s="540">
        <v>51</v>
      </c>
      <c r="C23" s="540">
        <v>23</v>
      </c>
      <c r="D23" s="470">
        <v>3</v>
      </c>
      <c r="E23" s="540">
        <v>19</v>
      </c>
      <c r="F23" s="540">
        <v>1</v>
      </c>
      <c r="G23" s="350">
        <v>20</v>
      </c>
      <c r="H23" s="539">
        <v>2</v>
      </c>
      <c r="I23" s="470">
        <v>1</v>
      </c>
      <c r="J23" s="54">
        <v>110</v>
      </c>
      <c r="K23" s="51"/>
    </row>
    <row r="24" spans="1:11" ht="15" customHeight="1">
      <c r="A24" s="221" t="s">
        <v>234</v>
      </c>
      <c r="B24" s="540">
        <v>44</v>
      </c>
      <c r="C24" s="540">
        <v>30</v>
      </c>
      <c r="D24" s="470">
        <v>3</v>
      </c>
      <c r="E24" s="540">
        <v>16</v>
      </c>
      <c r="F24" s="540">
        <v>3</v>
      </c>
      <c r="G24" s="350">
        <v>19</v>
      </c>
      <c r="H24" s="539">
        <v>2</v>
      </c>
      <c r="I24" s="470">
        <v>1</v>
      </c>
      <c r="J24" s="54">
        <v>110</v>
      </c>
      <c r="K24" s="51"/>
    </row>
    <row r="25" spans="1:11" ht="24.75" customHeight="1">
      <c r="A25" s="459" t="s">
        <v>245</v>
      </c>
      <c r="B25" s="540"/>
      <c r="C25" s="540"/>
      <c r="D25" s="470"/>
      <c r="E25" s="540"/>
      <c r="F25" s="540"/>
      <c r="G25" s="350">
        <v>0</v>
      </c>
      <c r="H25" s="470"/>
      <c r="I25" s="470"/>
      <c r="J25" s="54"/>
      <c r="K25" s="51"/>
    </row>
    <row r="26" spans="1:11" ht="15" customHeight="1">
      <c r="A26" s="221" t="s">
        <v>501</v>
      </c>
      <c r="B26" s="540">
        <v>46</v>
      </c>
      <c r="C26" s="540">
        <v>32</v>
      </c>
      <c r="D26" s="470">
        <v>4</v>
      </c>
      <c r="E26" s="540">
        <v>10</v>
      </c>
      <c r="F26" s="540">
        <v>4</v>
      </c>
      <c r="G26" s="350">
        <v>14</v>
      </c>
      <c r="H26" s="539">
        <v>2</v>
      </c>
      <c r="I26" s="470">
        <v>2</v>
      </c>
      <c r="J26" s="54">
        <v>120</v>
      </c>
      <c r="K26" s="51"/>
    </row>
    <row r="27" spans="1:11" ht="15" customHeight="1">
      <c r="A27" s="221" t="s">
        <v>502</v>
      </c>
      <c r="B27" s="540">
        <v>58</v>
      </c>
      <c r="C27" s="540">
        <v>28</v>
      </c>
      <c r="D27" s="470">
        <v>0</v>
      </c>
      <c r="E27" s="540">
        <v>12</v>
      </c>
      <c r="F27" s="540">
        <v>1</v>
      </c>
      <c r="G27" s="350">
        <v>13</v>
      </c>
      <c r="H27" s="539">
        <v>0</v>
      </c>
      <c r="I27" s="470">
        <v>1</v>
      </c>
      <c r="J27" s="54">
        <v>120</v>
      </c>
      <c r="K27" s="51"/>
    </row>
    <row r="28" spans="1:11" ht="15.75" customHeight="1">
      <c r="A28" s="221" t="s">
        <v>507</v>
      </c>
      <c r="B28" s="540" t="s">
        <v>674</v>
      </c>
      <c r="C28" s="540" t="s">
        <v>674</v>
      </c>
      <c r="D28" s="470" t="s">
        <v>674</v>
      </c>
      <c r="E28" s="540" t="s">
        <v>674</v>
      </c>
      <c r="F28" s="540" t="s">
        <v>674</v>
      </c>
      <c r="G28" s="350" t="s">
        <v>674</v>
      </c>
      <c r="H28" s="539" t="s">
        <v>674</v>
      </c>
      <c r="I28" s="470" t="s">
        <v>674</v>
      </c>
      <c r="J28" s="54">
        <v>40</v>
      </c>
      <c r="K28" s="51"/>
    </row>
    <row r="29" spans="1:11" ht="15" customHeight="1">
      <c r="A29" s="221" t="s">
        <v>508</v>
      </c>
      <c r="B29" s="540" t="s">
        <v>674</v>
      </c>
      <c r="C29" s="540" t="s">
        <v>674</v>
      </c>
      <c r="D29" s="470" t="s">
        <v>674</v>
      </c>
      <c r="E29" s="540" t="s">
        <v>674</v>
      </c>
      <c r="F29" s="540" t="s">
        <v>674</v>
      </c>
      <c r="G29" s="350" t="s">
        <v>674</v>
      </c>
      <c r="H29" s="470" t="s">
        <v>674</v>
      </c>
      <c r="I29" s="540" t="s">
        <v>674</v>
      </c>
      <c r="J29" s="54">
        <v>20</v>
      </c>
      <c r="K29" s="51"/>
    </row>
    <row r="30" spans="1:11" ht="15" customHeight="1">
      <c r="A30" s="221" t="s">
        <v>503</v>
      </c>
      <c r="B30" s="540">
        <v>19</v>
      </c>
      <c r="C30" s="540">
        <v>23</v>
      </c>
      <c r="D30" s="470">
        <v>4</v>
      </c>
      <c r="E30" s="540">
        <v>33</v>
      </c>
      <c r="F30" s="540">
        <v>12</v>
      </c>
      <c r="G30" s="350">
        <v>45</v>
      </c>
      <c r="H30" s="539">
        <v>2</v>
      </c>
      <c r="I30" s="470">
        <v>6</v>
      </c>
      <c r="J30" s="54">
        <v>70</v>
      </c>
      <c r="K30" s="51"/>
    </row>
    <row r="31" spans="1:11" ht="15" customHeight="1">
      <c r="A31" s="221" t="s">
        <v>504</v>
      </c>
      <c r="B31" s="540">
        <v>43</v>
      </c>
      <c r="C31" s="540">
        <v>16</v>
      </c>
      <c r="D31" s="470">
        <v>4</v>
      </c>
      <c r="E31" s="540">
        <v>20</v>
      </c>
      <c r="F31" s="540">
        <v>15</v>
      </c>
      <c r="G31" s="350">
        <v>35</v>
      </c>
      <c r="H31" s="539">
        <v>0</v>
      </c>
      <c r="I31" s="539">
        <v>2</v>
      </c>
      <c r="J31" s="54">
        <v>50</v>
      </c>
      <c r="K31" s="51"/>
    </row>
    <row r="32" spans="1:11" ht="24.75" customHeight="1">
      <c r="A32" s="459" t="s">
        <v>356</v>
      </c>
      <c r="B32" s="350"/>
      <c r="C32" s="350"/>
      <c r="D32" s="350"/>
      <c r="E32" s="350"/>
      <c r="F32" s="350"/>
      <c r="G32" s="350"/>
      <c r="H32" s="350"/>
      <c r="I32" s="350"/>
      <c r="J32" s="541"/>
      <c r="K32" s="51"/>
    </row>
    <row r="33" spans="1:11" ht="15" customHeight="1">
      <c r="A33" s="221" t="s">
        <v>162</v>
      </c>
      <c r="B33" s="540" t="s">
        <v>674</v>
      </c>
      <c r="C33" s="540" t="s">
        <v>674</v>
      </c>
      <c r="D33" s="470" t="s">
        <v>674</v>
      </c>
      <c r="E33" s="540" t="s">
        <v>674</v>
      </c>
      <c r="F33" s="540" t="s">
        <v>674</v>
      </c>
      <c r="G33" s="350" t="s">
        <v>674</v>
      </c>
      <c r="H33" s="539" t="s">
        <v>674</v>
      </c>
      <c r="I33" s="540" t="s">
        <v>674</v>
      </c>
      <c r="J33" s="54">
        <v>30</v>
      </c>
      <c r="K33" s="51"/>
    </row>
    <row r="34" spans="1:11" ht="15" customHeight="1">
      <c r="A34" s="221" t="s">
        <v>367</v>
      </c>
      <c r="B34" s="540">
        <v>54</v>
      </c>
      <c r="C34" s="540">
        <v>23</v>
      </c>
      <c r="D34" s="470">
        <v>3</v>
      </c>
      <c r="E34" s="540">
        <v>15</v>
      </c>
      <c r="F34" s="540">
        <v>1</v>
      </c>
      <c r="G34" s="350">
        <v>16</v>
      </c>
      <c r="H34" s="539">
        <v>2</v>
      </c>
      <c r="I34" s="540">
        <v>1</v>
      </c>
      <c r="J34" s="54">
        <v>170</v>
      </c>
      <c r="K34" s="51"/>
    </row>
    <row r="35" spans="1:11" ht="15" customHeight="1">
      <c r="A35" s="221" t="s">
        <v>368</v>
      </c>
      <c r="B35" s="540">
        <v>38</v>
      </c>
      <c r="C35" s="540">
        <v>34</v>
      </c>
      <c r="D35" s="470">
        <v>2</v>
      </c>
      <c r="E35" s="540">
        <v>18</v>
      </c>
      <c r="F35" s="540">
        <v>6</v>
      </c>
      <c r="G35" s="350">
        <v>24</v>
      </c>
      <c r="H35" s="539">
        <v>1</v>
      </c>
      <c r="I35" s="540">
        <v>2</v>
      </c>
      <c r="J35" s="54">
        <v>220</v>
      </c>
      <c r="K35" s="51"/>
    </row>
    <row r="36" spans="1:11" ht="22.5" customHeight="1">
      <c r="A36" s="459" t="s">
        <v>369</v>
      </c>
      <c r="B36" s="350"/>
      <c r="C36" s="350"/>
      <c r="D36" s="350"/>
      <c r="E36" s="350"/>
      <c r="F36" s="350"/>
      <c r="G36" s="350"/>
      <c r="H36" s="350"/>
      <c r="I36" s="350"/>
      <c r="J36" s="541"/>
      <c r="K36" s="51"/>
    </row>
    <row r="37" spans="1:11" ht="15" customHeight="1">
      <c r="A37" s="221" t="s">
        <v>362</v>
      </c>
      <c r="B37" s="540">
        <v>58</v>
      </c>
      <c r="C37" s="540">
        <v>20</v>
      </c>
      <c r="D37" s="470">
        <v>3</v>
      </c>
      <c r="E37" s="540">
        <v>12</v>
      </c>
      <c r="F37" s="540">
        <v>2</v>
      </c>
      <c r="G37" s="350">
        <v>14</v>
      </c>
      <c r="H37" s="539">
        <v>1</v>
      </c>
      <c r="I37" s="540">
        <v>4</v>
      </c>
      <c r="J37" s="54">
        <v>60</v>
      </c>
      <c r="K37" s="51"/>
    </row>
    <row r="38" spans="1:11" ht="15" customHeight="1">
      <c r="A38" s="221" t="s">
        <v>363</v>
      </c>
      <c r="B38" s="540">
        <v>48</v>
      </c>
      <c r="C38" s="540">
        <v>26</v>
      </c>
      <c r="D38" s="470">
        <v>3</v>
      </c>
      <c r="E38" s="540">
        <v>19</v>
      </c>
      <c r="F38" s="540">
        <v>2</v>
      </c>
      <c r="G38" s="350">
        <v>21</v>
      </c>
      <c r="H38" s="539">
        <v>1</v>
      </c>
      <c r="I38" s="540">
        <v>1</v>
      </c>
      <c r="J38" s="54">
        <v>210</v>
      </c>
      <c r="K38" s="51"/>
    </row>
    <row r="39" spans="1:11" ht="15" customHeight="1">
      <c r="A39" s="221" t="s">
        <v>364</v>
      </c>
      <c r="B39" s="540">
        <v>46</v>
      </c>
      <c r="C39" s="540">
        <v>28</v>
      </c>
      <c r="D39" s="470">
        <v>1</v>
      </c>
      <c r="E39" s="540">
        <v>14</v>
      </c>
      <c r="F39" s="540">
        <v>9</v>
      </c>
      <c r="G39" s="350">
        <v>23</v>
      </c>
      <c r="H39" s="539">
        <v>1</v>
      </c>
      <c r="I39" s="470">
        <v>2</v>
      </c>
      <c r="J39" s="54">
        <v>110</v>
      </c>
      <c r="K39" s="51"/>
    </row>
    <row r="40" spans="1:11" ht="15" customHeight="1">
      <c r="A40" s="425" t="s">
        <v>365</v>
      </c>
      <c r="B40" s="327" t="s">
        <v>674</v>
      </c>
      <c r="C40" s="327" t="s">
        <v>674</v>
      </c>
      <c r="D40" s="542" t="s">
        <v>674</v>
      </c>
      <c r="E40" s="327" t="s">
        <v>674</v>
      </c>
      <c r="F40" s="327" t="s">
        <v>674</v>
      </c>
      <c r="G40" s="523" t="s">
        <v>674</v>
      </c>
      <c r="H40" s="543" t="s">
        <v>674</v>
      </c>
      <c r="I40" s="542" t="s">
        <v>674</v>
      </c>
      <c r="J40" s="55">
        <v>40</v>
      </c>
      <c r="K40" s="51"/>
    </row>
    <row r="41" spans="1:11" ht="15" customHeight="1">
      <c r="A41" s="133"/>
      <c r="B41" s="53"/>
      <c r="C41" s="53"/>
      <c r="D41" s="328"/>
      <c r="E41" s="53"/>
      <c r="F41" s="53"/>
      <c r="G41" s="329"/>
      <c r="H41" s="328"/>
      <c r="I41" s="53"/>
      <c r="J41" s="11"/>
      <c r="K41" s="51"/>
    </row>
    <row r="42" ht="13.5" customHeight="1"/>
  </sheetData>
  <sheetProtection/>
  <printOptions/>
  <pageMargins left="0.75" right="0.75" top="1" bottom="1" header="0.5" footer="0.5"/>
  <pageSetup horizontalDpi="300" verticalDpi="300" orientation="portrait" paperSize="9" scale="52" r:id="rId2"/>
  <headerFooter alignWithMargins="0">
    <oddHeader>&amp;R&amp;"Arial,Bold"&amp;16PERSONAL AND CROSS-MODAL TRAVEL</oddHeader>
  </headerFooter>
  <tableParts>
    <tablePart r:id="rId1"/>
  </tableParts>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W9"/>
  <sheetViews>
    <sheetView zoomScale="82" zoomScaleNormal="82" workbookViewId="0" topLeftCell="A1">
      <selection activeCell="W4" sqref="W4"/>
    </sheetView>
  </sheetViews>
  <sheetFormatPr defaultColWidth="9.140625" defaultRowHeight="12.75"/>
  <cols>
    <col min="1" max="1" width="29.00390625" style="71" customWidth="1"/>
    <col min="2" max="5" width="9.00390625" style="71" customWidth="1"/>
    <col min="6" max="7" width="8.8515625" style="71" customWidth="1"/>
    <col min="8" max="12" width="11.140625" style="71" customWidth="1"/>
    <col min="13" max="13" width="11.8515625" style="71" bestFit="1" customWidth="1"/>
    <col min="14" max="14" width="11.00390625" style="71" customWidth="1"/>
    <col min="15" max="15" width="11.28125" style="71" customWidth="1"/>
    <col min="16" max="16" width="10.57421875" style="71" customWidth="1"/>
    <col min="17" max="17" width="12.00390625" style="71" customWidth="1"/>
    <col min="18" max="18" width="11.421875" style="71" customWidth="1"/>
    <col min="19" max="19" width="10.7109375" style="71" customWidth="1"/>
    <col min="20" max="20" width="11.140625" style="71" customWidth="1"/>
    <col min="21" max="22" width="11.28125" style="71" customWidth="1"/>
    <col min="23" max="23" width="10.8515625" style="71" customWidth="1"/>
    <col min="24" max="24" width="13.57421875" style="71" bestFit="1" customWidth="1"/>
    <col min="25" max="16384" width="9.140625" style="71" customWidth="1"/>
  </cols>
  <sheetData>
    <row r="1" spans="1:11" s="8" customFormat="1" ht="18">
      <c r="A1" s="198" t="s">
        <v>683</v>
      </c>
      <c r="B1" s="11"/>
      <c r="C1" s="11"/>
      <c r="D1" s="11"/>
      <c r="E1" s="11"/>
      <c r="F1" s="11"/>
      <c r="G1" s="11"/>
      <c r="H1" s="197"/>
      <c r="K1" s="11"/>
    </row>
    <row r="2" spans="1:11" s="8" customFormat="1" ht="18">
      <c r="A2" s="423" t="s">
        <v>534</v>
      </c>
      <c r="B2" s="11"/>
      <c r="C2" s="11"/>
      <c r="D2" s="11"/>
      <c r="E2" s="11"/>
      <c r="F2" s="11"/>
      <c r="G2" s="11"/>
      <c r="H2" s="197"/>
      <c r="K2" s="11"/>
    </row>
    <row r="3" spans="1:11" s="8" customFormat="1" ht="18">
      <c r="A3" s="423" t="s">
        <v>382</v>
      </c>
      <c r="B3" s="11"/>
      <c r="C3" s="11"/>
      <c r="D3" s="11"/>
      <c r="E3" s="11"/>
      <c r="F3" s="11"/>
      <c r="G3" s="11"/>
      <c r="H3" s="197"/>
      <c r="K3" s="11"/>
    </row>
    <row r="4" spans="1:23" ht="47.25">
      <c r="A4" s="52" t="s">
        <v>682</v>
      </c>
      <c r="B4" s="52" t="s">
        <v>578</v>
      </c>
      <c r="C4" s="52" t="s">
        <v>579</v>
      </c>
      <c r="D4" s="52" t="s">
        <v>580</v>
      </c>
      <c r="E4" s="52" t="s">
        <v>581</v>
      </c>
      <c r="F4" s="52" t="s">
        <v>582</v>
      </c>
      <c r="G4" s="52" t="s">
        <v>583</v>
      </c>
      <c r="H4" s="52" t="s">
        <v>605</v>
      </c>
      <c r="I4" s="52" t="s">
        <v>584</v>
      </c>
      <c r="J4" s="52" t="s">
        <v>585</v>
      </c>
      <c r="K4" s="52" t="s">
        <v>586</v>
      </c>
      <c r="L4" s="52" t="s">
        <v>587</v>
      </c>
      <c r="M4" s="52" t="s">
        <v>588</v>
      </c>
      <c r="N4" s="52" t="s">
        <v>589</v>
      </c>
      <c r="O4" s="52" t="s">
        <v>590</v>
      </c>
      <c r="P4" s="52" t="s">
        <v>591</v>
      </c>
      <c r="Q4" s="52" t="s">
        <v>592</v>
      </c>
      <c r="R4" s="52" t="s">
        <v>593</v>
      </c>
      <c r="S4" s="52" t="s">
        <v>594</v>
      </c>
      <c r="T4" s="52" t="s">
        <v>595</v>
      </c>
      <c r="U4" s="52" t="s">
        <v>596</v>
      </c>
      <c r="V4" s="52" t="s">
        <v>597</v>
      </c>
      <c r="W4" s="445" t="s">
        <v>812</v>
      </c>
    </row>
    <row r="5" spans="1:23" ht="18" customHeight="1">
      <c r="A5" s="68"/>
      <c r="B5" s="70"/>
      <c r="C5" s="70"/>
      <c r="D5" s="68"/>
      <c r="E5" s="68"/>
      <c r="F5" s="68"/>
      <c r="G5" s="68"/>
      <c r="H5" s="68"/>
      <c r="I5" s="68"/>
      <c r="J5" s="137"/>
      <c r="K5" s="137"/>
      <c r="L5" s="137"/>
      <c r="M5" s="137"/>
      <c r="N5" s="68"/>
      <c r="O5" s="68"/>
      <c r="P5" s="68"/>
      <c r="Q5" s="68"/>
      <c r="R5" s="68"/>
      <c r="S5" s="68"/>
      <c r="T5" s="68"/>
      <c r="U5" s="68"/>
      <c r="V5" s="68"/>
      <c r="W5" s="137" t="s">
        <v>185</v>
      </c>
    </row>
    <row r="6" spans="1:23" ht="15">
      <c r="A6" s="11" t="s">
        <v>164</v>
      </c>
      <c r="B6" s="471">
        <v>7.3</v>
      </c>
      <c r="C6" s="471">
        <v>7.9</v>
      </c>
      <c r="D6" s="471">
        <v>8.7</v>
      </c>
      <c r="E6" s="471">
        <v>9.3</v>
      </c>
      <c r="F6" s="471">
        <v>9.1</v>
      </c>
      <c r="G6" s="471">
        <v>9</v>
      </c>
      <c r="H6" s="471">
        <v>11.1</v>
      </c>
      <c r="I6" s="471">
        <v>10.7</v>
      </c>
      <c r="J6" s="471">
        <v>11.2</v>
      </c>
      <c r="K6" s="472">
        <v>10</v>
      </c>
      <c r="L6" s="472">
        <v>11.4</v>
      </c>
      <c r="M6" s="472">
        <v>10.1</v>
      </c>
      <c r="N6" s="132">
        <v>10.6</v>
      </c>
      <c r="O6" s="473">
        <v>13.2</v>
      </c>
      <c r="P6" s="11">
        <v>13.3</v>
      </c>
      <c r="Q6" s="43">
        <v>13.138</v>
      </c>
      <c r="R6" s="132">
        <v>14.1</v>
      </c>
      <c r="S6" s="132">
        <v>14.5</v>
      </c>
      <c r="T6" s="132">
        <v>14.2</v>
      </c>
      <c r="U6" s="186">
        <v>16</v>
      </c>
      <c r="V6" s="68">
        <v>16.1</v>
      </c>
      <c r="W6" s="68">
        <v>52.6</v>
      </c>
    </row>
    <row r="7" spans="1:23" ht="15">
      <c r="A7" s="11" t="s">
        <v>165</v>
      </c>
      <c r="B7" s="327">
        <v>92.7</v>
      </c>
      <c r="C7" s="327">
        <v>92.1</v>
      </c>
      <c r="D7" s="327">
        <v>91.3</v>
      </c>
      <c r="E7" s="327">
        <v>90.7</v>
      </c>
      <c r="F7" s="327">
        <v>90.9</v>
      </c>
      <c r="G7" s="327">
        <v>91</v>
      </c>
      <c r="H7" s="327">
        <v>88.9</v>
      </c>
      <c r="I7" s="327">
        <v>89.3</v>
      </c>
      <c r="J7" s="327">
        <v>88.8</v>
      </c>
      <c r="K7" s="327">
        <v>90</v>
      </c>
      <c r="L7" s="327">
        <v>88.6</v>
      </c>
      <c r="M7" s="474">
        <v>89.9</v>
      </c>
      <c r="N7" s="132">
        <v>89.4</v>
      </c>
      <c r="O7" s="473">
        <v>86.8</v>
      </c>
      <c r="P7" s="11">
        <v>86.7</v>
      </c>
      <c r="Q7" s="43">
        <v>86.824</v>
      </c>
      <c r="R7" s="132">
        <v>85.9</v>
      </c>
      <c r="S7" s="132">
        <v>85.5</v>
      </c>
      <c r="T7" s="132">
        <v>85.8</v>
      </c>
      <c r="U7" s="186">
        <v>84</v>
      </c>
      <c r="V7" s="68">
        <v>83.9</v>
      </c>
      <c r="W7" s="68">
        <v>47.4</v>
      </c>
    </row>
    <row r="8" spans="1:23" ht="15">
      <c r="A8" s="11" t="s">
        <v>89</v>
      </c>
      <c r="B8" s="475">
        <v>100</v>
      </c>
      <c r="C8" s="475">
        <v>100</v>
      </c>
      <c r="D8" s="475">
        <v>100</v>
      </c>
      <c r="E8" s="475">
        <v>100</v>
      </c>
      <c r="F8" s="475">
        <v>100</v>
      </c>
      <c r="G8" s="475">
        <v>100</v>
      </c>
      <c r="H8" s="475">
        <v>100</v>
      </c>
      <c r="I8" s="475">
        <v>100</v>
      </c>
      <c r="J8" s="475">
        <v>100</v>
      </c>
      <c r="K8" s="476">
        <v>100</v>
      </c>
      <c r="L8" s="476">
        <v>100</v>
      </c>
      <c r="M8" s="476">
        <v>100</v>
      </c>
      <c r="N8" s="476">
        <v>100</v>
      </c>
      <c r="O8" s="473">
        <v>100</v>
      </c>
      <c r="P8" s="473">
        <v>100</v>
      </c>
      <c r="Q8" s="473">
        <v>100</v>
      </c>
      <c r="R8" s="477">
        <v>100</v>
      </c>
      <c r="S8" s="477">
        <v>100</v>
      </c>
      <c r="T8" s="477">
        <v>100</v>
      </c>
      <c r="U8" s="477">
        <v>100</v>
      </c>
      <c r="V8" s="477">
        <v>100</v>
      </c>
      <c r="W8" s="477">
        <v>100</v>
      </c>
    </row>
    <row r="9" spans="1:23" ht="15">
      <c r="A9" s="28" t="s">
        <v>166</v>
      </c>
      <c r="B9" s="19">
        <v>6534</v>
      </c>
      <c r="C9" s="19">
        <v>6818</v>
      </c>
      <c r="D9" s="19">
        <v>6922</v>
      </c>
      <c r="E9" s="19">
        <v>6597</v>
      </c>
      <c r="F9" s="19">
        <v>6681</v>
      </c>
      <c r="G9" s="19">
        <v>7058</v>
      </c>
      <c r="H9" s="19">
        <v>6841</v>
      </c>
      <c r="I9" s="19">
        <v>6845</v>
      </c>
      <c r="J9" s="19">
        <v>5888</v>
      </c>
      <c r="K9" s="195">
        <v>6092</v>
      </c>
      <c r="L9" s="195">
        <v>6103</v>
      </c>
      <c r="M9" s="195">
        <v>5862</v>
      </c>
      <c r="N9" s="195">
        <v>6189</v>
      </c>
      <c r="O9" s="195">
        <v>4734</v>
      </c>
      <c r="P9" s="195">
        <v>4848</v>
      </c>
      <c r="Q9" s="195">
        <v>4810</v>
      </c>
      <c r="R9" s="195">
        <v>4670</v>
      </c>
      <c r="S9" s="195">
        <v>4720</v>
      </c>
      <c r="T9" s="195">
        <v>4820</v>
      </c>
      <c r="U9" s="195">
        <v>4720</v>
      </c>
      <c r="V9" s="19">
        <v>4890</v>
      </c>
      <c r="W9" s="19">
        <v>1330</v>
      </c>
    </row>
  </sheetData>
  <sheetProtection/>
  <printOptions/>
  <pageMargins left="0.7480314960629921" right="0.7480314960629921" top="0.984251968503937" bottom="0.984251968503937" header="0.5118110236220472" footer="0.5118110236220472"/>
  <pageSetup fitToHeight="1" fitToWidth="1" horizontalDpi="1200" verticalDpi="1200" orientation="portrait" paperSize="9" scale="58" r:id="rId2"/>
  <headerFooter alignWithMargins="0">
    <oddHeader>&amp;R&amp;"Arial,Bold"&amp;16PERSONAL AND CROSS-MODAL TRAVEL</oddHeader>
  </headerFooter>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zoomScalePageLayoutView="0" workbookViewId="0" topLeftCell="A1">
      <selection activeCell="P35" sqref="P35"/>
    </sheetView>
  </sheetViews>
  <sheetFormatPr defaultColWidth="9.140625" defaultRowHeight="12.75"/>
  <cols>
    <col min="1" max="1" width="55.28125" style="8" customWidth="1"/>
    <col min="2" max="2" width="1.7109375" style="11" customWidth="1"/>
    <col min="3" max="3" width="10.00390625" style="8" customWidth="1"/>
    <col min="4" max="4" width="1.7109375" style="8" customWidth="1"/>
    <col min="5" max="5" width="9.57421875" style="8" customWidth="1"/>
    <col min="6" max="6" width="1.7109375" style="8" customWidth="1"/>
    <col min="7" max="7" width="10.00390625" style="8" customWidth="1"/>
    <col min="8" max="8" width="1.7109375" style="8" customWidth="1"/>
    <col min="9" max="9" width="9.7109375" style="8" customWidth="1"/>
    <col min="10" max="10" width="1.7109375" style="8" customWidth="1"/>
    <col min="11" max="11" width="10.57421875" style="8" customWidth="1"/>
    <col min="12" max="12" width="1.57421875" style="8" customWidth="1"/>
    <col min="13" max="16384" width="9.140625" style="8" customWidth="1"/>
  </cols>
  <sheetData>
    <row r="1" ht="15">
      <c r="A1" s="8" t="s">
        <v>187</v>
      </c>
    </row>
    <row r="2" spans="1:2" s="37" customFormat="1" ht="18">
      <c r="A2" s="37" t="s">
        <v>176</v>
      </c>
      <c r="B2" s="38"/>
    </row>
    <row r="3" s="37" customFormat="1" ht="7.5" customHeight="1">
      <c r="B3" s="38"/>
    </row>
    <row r="4" spans="1:10" ht="15" customHeight="1">
      <c r="A4" s="28" t="s">
        <v>133</v>
      </c>
      <c r="C4" s="11"/>
      <c r="D4" s="11"/>
      <c r="E4" s="70"/>
      <c r="F4" s="11"/>
      <c r="G4" s="11"/>
      <c r="H4" s="11"/>
      <c r="I4" s="11"/>
      <c r="J4" s="11"/>
    </row>
    <row r="5" spans="1:13" ht="7.5" customHeight="1" thickBot="1">
      <c r="A5" s="9"/>
      <c r="B5" s="9"/>
      <c r="C5" s="9"/>
      <c r="D5" s="9"/>
      <c r="E5" s="10"/>
      <c r="F5" s="9"/>
      <c r="G5" s="9"/>
      <c r="H5" s="9"/>
      <c r="I5" s="9"/>
      <c r="J5" s="9"/>
      <c r="K5" s="9"/>
      <c r="L5" s="9"/>
      <c r="M5" s="9"/>
    </row>
    <row r="6" spans="1:13" ht="15" customHeight="1">
      <c r="A6" s="11"/>
      <c r="C6" s="52">
        <v>1995</v>
      </c>
      <c r="D6" s="11"/>
      <c r="E6" s="52">
        <v>1998</v>
      </c>
      <c r="F6" s="11"/>
      <c r="G6" s="52">
        <v>2002</v>
      </c>
      <c r="H6" s="11"/>
      <c r="I6" s="52">
        <v>2004</v>
      </c>
      <c r="J6" s="11"/>
      <c r="K6" s="52">
        <v>2005</v>
      </c>
      <c r="M6" s="52">
        <v>2006</v>
      </c>
    </row>
    <row r="7" spans="1:13" ht="15" customHeight="1" thickBot="1">
      <c r="A7" s="10"/>
      <c r="B7" s="12"/>
      <c r="C7" s="12" t="s">
        <v>177</v>
      </c>
      <c r="D7" s="9"/>
      <c r="E7" s="12" t="s">
        <v>178</v>
      </c>
      <c r="F7" s="9"/>
      <c r="G7" s="12" t="s">
        <v>179</v>
      </c>
      <c r="H7" s="12"/>
      <c r="I7" s="12" t="s">
        <v>180</v>
      </c>
      <c r="J7" s="12"/>
      <c r="K7" s="12" t="s">
        <v>193</v>
      </c>
      <c r="L7" s="12"/>
      <c r="M7" s="12" t="s">
        <v>198</v>
      </c>
    </row>
    <row r="8" spans="1:10" ht="15" customHeight="1">
      <c r="A8" s="11"/>
      <c r="C8" s="11"/>
      <c r="D8" s="11"/>
      <c r="E8" s="11"/>
      <c r="F8" s="11"/>
      <c r="G8" s="11"/>
      <c r="I8" s="11"/>
      <c r="J8" s="11"/>
    </row>
    <row r="9" spans="1:13" ht="18">
      <c r="A9" s="11" t="s">
        <v>138</v>
      </c>
      <c r="C9" s="15">
        <v>300.630254416036</v>
      </c>
      <c r="D9" s="11"/>
      <c r="E9" s="20">
        <v>302.3833429810407</v>
      </c>
      <c r="G9" s="47">
        <v>289.255482018374</v>
      </c>
      <c r="H9" s="47"/>
      <c r="I9" s="47">
        <v>242.1313321068332</v>
      </c>
      <c r="J9" s="47"/>
      <c r="K9" s="47">
        <v>248.3609750512233</v>
      </c>
      <c r="M9" s="116"/>
    </row>
    <row r="10" spans="1:13" ht="15">
      <c r="A10" s="11" t="s">
        <v>7</v>
      </c>
      <c r="C10" s="15">
        <v>8.698385061846324</v>
      </c>
      <c r="D10" s="11"/>
      <c r="E10" s="20">
        <v>13.634431222267043</v>
      </c>
      <c r="G10" s="47">
        <v>9.187545727344073</v>
      </c>
      <c r="H10" s="47"/>
      <c r="I10" s="47">
        <v>10.304629496361125</v>
      </c>
      <c r="J10" s="47"/>
      <c r="K10" s="47">
        <v>8.268060917026808</v>
      </c>
      <c r="M10" s="116"/>
    </row>
    <row r="11" spans="1:13" ht="15">
      <c r="A11" s="11" t="s">
        <v>8</v>
      </c>
      <c r="C11" s="15">
        <v>388.20493587474607</v>
      </c>
      <c r="D11" s="11"/>
      <c r="E11" s="20">
        <v>432.73754951593384</v>
      </c>
      <c r="G11" s="47">
        <v>395.4799301971285</v>
      </c>
      <c r="H11" s="47"/>
      <c r="I11" s="47">
        <v>406.56784273327685</v>
      </c>
      <c r="J11" s="47"/>
      <c r="K11" s="47">
        <v>407.7408328311438</v>
      </c>
      <c r="M11" s="116"/>
    </row>
    <row r="12" spans="1:13" ht="15">
      <c r="A12" s="11" t="s">
        <v>9</v>
      </c>
      <c r="C12" s="15">
        <v>229.82106169116116</v>
      </c>
      <c r="D12" s="11"/>
      <c r="E12" s="15">
        <v>219.43389269866879</v>
      </c>
      <c r="F12" s="11"/>
      <c r="G12" s="47">
        <v>214.15985670098334</v>
      </c>
      <c r="H12" s="47"/>
      <c r="I12" s="47">
        <v>229.44825728645552</v>
      </c>
      <c r="J12" s="47"/>
      <c r="K12" s="47">
        <v>225.32205375436905</v>
      </c>
      <c r="M12" s="116"/>
    </row>
    <row r="13" spans="1:13" s="23" customFormat="1" ht="15" hidden="1">
      <c r="A13" s="17" t="s">
        <v>10</v>
      </c>
      <c r="B13" s="17"/>
      <c r="C13" s="16">
        <v>1.333604057467865</v>
      </c>
      <c r="D13" s="17"/>
      <c r="E13" s="62">
        <v>1.2030689794271883</v>
      </c>
      <c r="F13" s="17"/>
      <c r="G13" s="86">
        <v>2.3798107197266978</v>
      </c>
      <c r="H13" s="86"/>
      <c r="I13" s="86">
        <v>0.7782902510649659</v>
      </c>
      <c r="J13" s="86"/>
      <c r="K13" s="86" t="e">
        <v>#DIV/0!</v>
      </c>
      <c r="M13" s="117"/>
    </row>
    <row r="14" spans="1:13" s="23" customFormat="1" ht="15" hidden="1">
      <c r="A14" s="17" t="s">
        <v>11</v>
      </c>
      <c r="B14" s="17"/>
      <c r="C14" s="16">
        <v>11.10342305211965</v>
      </c>
      <c r="D14" s="17"/>
      <c r="E14" s="16">
        <v>10.201898749495765</v>
      </c>
      <c r="F14" s="17"/>
      <c r="G14" s="86">
        <v>10.10448695812751</v>
      </c>
      <c r="H14" s="86"/>
      <c r="I14" s="86">
        <v>9.187728517869372</v>
      </c>
      <c r="J14" s="86"/>
      <c r="K14" s="86" t="e">
        <v>#DIV/0!</v>
      </c>
      <c r="M14" s="117"/>
    </row>
    <row r="15" spans="1:13" ht="15">
      <c r="A15" s="11" t="s">
        <v>12</v>
      </c>
      <c r="C15" s="15">
        <v>12.437027109587515</v>
      </c>
      <c r="D15" s="11"/>
      <c r="E15" s="15">
        <v>11.404967728922953</v>
      </c>
      <c r="F15" s="11"/>
      <c r="G15" s="47">
        <v>12.48429767785421</v>
      </c>
      <c r="H15" s="47"/>
      <c r="I15" s="47">
        <v>9.966018768934338</v>
      </c>
      <c r="J15" s="47"/>
      <c r="K15" s="47">
        <v>11.035502505208425</v>
      </c>
      <c r="M15" s="116"/>
    </row>
    <row r="16" spans="1:13" ht="15">
      <c r="A16" s="11" t="s">
        <v>13</v>
      </c>
      <c r="C16" s="15">
        <v>86.26458928320332</v>
      </c>
      <c r="D16" s="11"/>
      <c r="E16" s="15">
        <v>82.77803398547802</v>
      </c>
      <c r="F16" s="11"/>
      <c r="G16" s="47">
        <v>82.98414422233508</v>
      </c>
      <c r="H16" s="47"/>
      <c r="I16" s="47">
        <v>81.16535448562442</v>
      </c>
      <c r="J16" s="47"/>
      <c r="K16" s="47">
        <v>80.09720484168118</v>
      </c>
      <c r="M16" s="116"/>
    </row>
    <row r="17" spans="1:13" s="23" customFormat="1" ht="2.25" customHeight="1" hidden="1">
      <c r="A17" s="17" t="s">
        <v>14</v>
      </c>
      <c r="B17" s="17"/>
      <c r="C17" s="16">
        <v>1.8842371640394304</v>
      </c>
      <c r="D17" s="17"/>
      <c r="E17" s="62">
        <v>3.0208178701089152</v>
      </c>
      <c r="F17" s="17"/>
      <c r="G17" s="86">
        <v>0.5793065878768293</v>
      </c>
      <c r="H17" s="86"/>
      <c r="I17" s="86">
        <v>0.44633674973593496</v>
      </c>
      <c r="J17" s="86"/>
      <c r="K17" s="86">
        <v>15.457035072917922</v>
      </c>
      <c r="M17" s="117"/>
    </row>
    <row r="18" spans="1:13" ht="15">
      <c r="A18" s="11" t="s">
        <v>15</v>
      </c>
      <c r="C18" s="15">
        <v>9.351914253989344</v>
      </c>
      <c r="D18" s="11"/>
      <c r="E18" s="63">
        <v>14.57038523598225</v>
      </c>
      <c r="F18" s="11"/>
      <c r="G18" s="87">
        <v>11.88557388855547</v>
      </c>
      <c r="H18" s="87"/>
      <c r="I18" s="87">
        <v>15.947233816582129</v>
      </c>
      <c r="J18" s="87"/>
      <c r="K18" s="87">
        <v>15.457035072917922</v>
      </c>
      <c r="M18" s="116"/>
    </row>
    <row r="19" spans="1:13" ht="15">
      <c r="A19" s="11" t="s">
        <v>16</v>
      </c>
      <c r="C19" s="15">
        <v>12.592508909652487</v>
      </c>
      <c r="D19" s="11"/>
      <c r="E19" s="63">
        <v>19.365835014118595</v>
      </c>
      <c r="F19" s="11"/>
      <c r="G19" s="87">
        <v>15.846041087669082</v>
      </c>
      <c r="H19" s="87"/>
      <c r="I19" s="87">
        <v>15.86326198739452</v>
      </c>
      <c r="J19" s="87"/>
      <c r="K19" s="87">
        <v>15.67713166549011</v>
      </c>
      <c r="M19" s="116"/>
    </row>
    <row r="20" spans="1:13" s="23" customFormat="1" ht="15" hidden="1">
      <c r="A20" s="17" t="s">
        <v>17</v>
      </c>
      <c r="B20" s="17"/>
      <c r="C20" s="16">
        <v>4.512258809040086</v>
      </c>
      <c r="D20" s="17"/>
      <c r="E20" s="62">
        <v>2.191341770875353</v>
      </c>
      <c r="F20" s="17"/>
      <c r="G20" s="86">
        <v>3.1406119754397306</v>
      </c>
      <c r="H20" s="86"/>
      <c r="I20" s="86">
        <v>1.6815547920559935</v>
      </c>
      <c r="J20" s="86"/>
      <c r="K20" s="86">
        <v>0</v>
      </c>
      <c r="M20" s="117"/>
    </row>
    <row r="21" spans="1:13" ht="15">
      <c r="A21" s="11" t="s">
        <v>18</v>
      </c>
      <c r="C21" s="15">
        <v>6.3964959730795155</v>
      </c>
      <c r="D21" s="11"/>
      <c r="E21" s="15">
        <v>5.212159640984268</v>
      </c>
      <c r="F21" s="11"/>
      <c r="G21" s="15">
        <v>3.71991856331656</v>
      </c>
      <c r="H21" s="15"/>
      <c r="I21" s="15">
        <v>2.127891541791928</v>
      </c>
      <c r="J21" s="15"/>
      <c r="K21" s="15">
        <v>2.4426083438075725</v>
      </c>
      <c r="M21" s="116"/>
    </row>
    <row r="22" spans="1:13" ht="15">
      <c r="A22" s="11" t="s">
        <v>19</v>
      </c>
      <c r="C22" s="15">
        <v>1054.3971725733018</v>
      </c>
      <c r="D22" s="11"/>
      <c r="E22" s="15">
        <v>1101.5205980233964</v>
      </c>
      <c r="F22" s="11"/>
      <c r="G22" s="47">
        <v>1035.0027900835603</v>
      </c>
      <c r="H22" s="47"/>
      <c r="I22" s="47">
        <v>1013.5218222232543</v>
      </c>
      <c r="J22" s="47"/>
      <c r="K22" s="47">
        <v>1014.4014049828683</v>
      </c>
      <c r="M22" s="116"/>
    </row>
    <row r="23" spans="1:11" ht="15">
      <c r="A23" s="11"/>
      <c r="C23" s="18" t="str">
        <f>IF(ABS(C22-(SUM(C9:C21)-C13-C14-C17-C20))&gt;comments!$A$1,'T12.1 - T12.3a'!C22-(SUM(C9:C21)-C13-C14-C17-C20)," ")</f>
        <v> </v>
      </c>
      <c r="D23" s="18"/>
      <c r="E23" s="18" t="str">
        <f>IF(ABS(E22-(SUM(E9:E21)-E13-E14-E17-E20))&gt;comments!$A$1,'T12.1 - T12.3a'!E22-(SUM(E9:E21)-E13-E14-E17-E20)," ")</f>
        <v> </v>
      </c>
      <c r="F23" s="18"/>
      <c r="G23" s="18" t="str">
        <f>IF(ABS(G22-(SUM(G9:G21)-G13-G14-G17-G20))&gt;comments!$A$1,'T12.1 - T12.3a'!G22-(SUM(G9:G21)-G13-G14-G17-G20)," ")</f>
        <v> </v>
      </c>
      <c r="H23" s="18"/>
      <c r="I23" s="18" t="str">
        <f>IF(ABS(I22-(SUM(I9:I21)-I13-I14-I17-I20))&gt;comments!$A$1,'T12.1 - T12.3a'!I22-(SUM(I9:I21)-I13-I14-I17-I20)," ")</f>
        <v> </v>
      </c>
      <c r="J23" s="18"/>
      <c r="K23" s="18"/>
    </row>
    <row r="24" spans="1:10" ht="6" customHeight="1">
      <c r="A24" s="11"/>
      <c r="C24" s="11"/>
      <c r="D24" s="11"/>
      <c r="G24" s="54"/>
      <c r="H24" s="54"/>
      <c r="J24" s="54"/>
    </row>
    <row r="25" spans="1:13" ht="15">
      <c r="A25" s="28" t="s">
        <v>20</v>
      </c>
      <c r="C25" s="19">
        <v>2024</v>
      </c>
      <c r="D25" s="11"/>
      <c r="E25" s="32">
        <v>1926</v>
      </c>
      <c r="G25" s="61">
        <v>3396</v>
      </c>
      <c r="H25" s="61"/>
      <c r="I25" s="32">
        <v>3766</v>
      </c>
      <c r="J25" s="32"/>
      <c r="K25" s="32">
        <v>3723</v>
      </c>
      <c r="M25" s="116"/>
    </row>
    <row r="26" spans="1:13" ht="6" customHeight="1" thickBot="1">
      <c r="A26" s="9"/>
      <c r="B26" s="9"/>
      <c r="C26" s="9"/>
      <c r="D26" s="9"/>
      <c r="E26" s="9"/>
      <c r="F26" s="9"/>
      <c r="G26" s="9"/>
      <c r="H26" s="9"/>
      <c r="I26" s="9"/>
      <c r="J26" s="9"/>
      <c r="K26" s="9"/>
      <c r="L26" s="9"/>
      <c r="M26" s="9"/>
    </row>
    <row r="27" spans="1:6" ht="15">
      <c r="A27" s="45" t="s">
        <v>134</v>
      </c>
      <c r="C27" s="11"/>
      <c r="D27" s="11"/>
      <c r="E27" s="11"/>
      <c r="F27" s="11"/>
    </row>
    <row r="28" spans="1:6" ht="15">
      <c r="A28" s="45" t="s">
        <v>137</v>
      </c>
      <c r="C28" s="11"/>
      <c r="D28" s="11"/>
      <c r="E28" s="11"/>
      <c r="F28" s="11"/>
    </row>
    <row r="29" spans="1:6" ht="15">
      <c r="A29" s="45" t="s">
        <v>135</v>
      </c>
      <c r="C29" s="11"/>
      <c r="D29" s="11"/>
      <c r="E29" s="11"/>
      <c r="F29" s="11"/>
    </row>
    <row r="30" spans="1:6" ht="15">
      <c r="A30" s="45" t="s">
        <v>194</v>
      </c>
      <c r="C30" s="11"/>
      <c r="D30" s="11"/>
      <c r="E30" s="11"/>
      <c r="F30" s="11"/>
    </row>
    <row r="31" spans="1:6" ht="15">
      <c r="A31" s="111" t="s">
        <v>195</v>
      </c>
      <c r="C31" s="11"/>
      <c r="D31" s="11"/>
      <c r="E31" s="11"/>
      <c r="F31" s="11"/>
    </row>
    <row r="32" spans="1:6" ht="15">
      <c r="A32" s="45" t="s">
        <v>171</v>
      </c>
      <c r="C32" s="11"/>
      <c r="D32" s="11"/>
      <c r="E32" s="11"/>
      <c r="F32" s="11"/>
    </row>
    <row r="33" spans="1:6" ht="15">
      <c r="A33" s="45"/>
      <c r="C33" s="11"/>
      <c r="D33" s="11"/>
      <c r="E33" s="11"/>
      <c r="F33" s="11"/>
    </row>
    <row r="34" spans="1:6" ht="15">
      <c r="A34" s="11"/>
      <c r="C34" s="11"/>
      <c r="D34" s="11"/>
      <c r="E34" s="11"/>
      <c r="F34" s="11"/>
    </row>
    <row r="35" spans="1:6" ht="18">
      <c r="A35" s="37" t="s">
        <v>148</v>
      </c>
      <c r="F35" s="11"/>
    </row>
    <row r="36" spans="1:6" ht="7.5" customHeight="1">
      <c r="A36" s="37"/>
      <c r="F36" s="11"/>
    </row>
    <row r="37" spans="1:10" ht="15" customHeight="1">
      <c r="A37" s="28" t="s">
        <v>133</v>
      </c>
      <c r="C37" s="11"/>
      <c r="D37" s="11"/>
      <c r="E37" s="70"/>
      <c r="F37" s="11"/>
      <c r="G37" s="11"/>
      <c r="H37" s="11"/>
      <c r="I37" s="11"/>
      <c r="J37" s="11"/>
    </row>
    <row r="38" spans="1:13" ht="7.5" customHeight="1" thickBot="1">
      <c r="A38" s="9"/>
      <c r="B38" s="9"/>
      <c r="C38" s="9"/>
      <c r="D38" s="9"/>
      <c r="E38" s="10"/>
      <c r="F38" s="9"/>
      <c r="G38" s="9"/>
      <c r="H38" s="9"/>
      <c r="I38" s="9"/>
      <c r="J38" s="9"/>
      <c r="K38" s="9"/>
      <c r="L38" s="9"/>
      <c r="M38" s="9"/>
    </row>
    <row r="39" spans="1:13" ht="15" customHeight="1">
      <c r="A39" s="11"/>
      <c r="C39" s="52">
        <v>1995</v>
      </c>
      <c r="D39" s="11"/>
      <c r="E39" s="52">
        <v>1998</v>
      </c>
      <c r="F39" s="11"/>
      <c r="G39" s="52">
        <v>2002</v>
      </c>
      <c r="H39" s="11"/>
      <c r="I39" s="52">
        <v>2004</v>
      </c>
      <c r="J39" s="11"/>
      <c r="K39" s="52">
        <v>2005</v>
      </c>
      <c r="M39" s="52">
        <v>2006</v>
      </c>
    </row>
    <row r="40" spans="1:13" ht="15" customHeight="1" thickBot="1">
      <c r="A40" s="10"/>
      <c r="B40" s="10"/>
      <c r="C40" s="12" t="s">
        <v>177</v>
      </c>
      <c r="D40" s="9"/>
      <c r="E40" s="12" t="s">
        <v>178</v>
      </c>
      <c r="F40" s="9"/>
      <c r="G40" s="12" t="s">
        <v>179</v>
      </c>
      <c r="H40" s="12"/>
      <c r="I40" s="12" t="s">
        <v>180</v>
      </c>
      <c r="J40" s="12"/>
      <c r="K40" s="12" t="s">
        <v>193</v>
      </c>
      <c r="L40" s="12"/>
      <c r="M40" s="12" t="s">
        <v>198</v>
      </c>
    </row>
    <row r="41" spans="6:13" ht="15">
      <c r="F41" s="11"/>
      <c r="G41" s="32"/>
      <c r="J41" s="31"/>
      <c r="M41" s="31" t="s">
        <v>21</v>
      </c>
    </row>
    <row r="42" spans="1:13" ht="15">
      <c r="A42" s="11" t="s">
        <v>168</v>
      </c>
      <c r="C42" s="15">
        <v>182.77730002860787</v>
      </c>
      <c r="D42" s="11"/>
      <c r="E42" s="20">
        <v>185.79268199878987</v>
      </c>
      <c r="G42" s="47">
        <v>199.23000262222425</v>
      </c>
      <c r="H42" s="47"/>
      <c r="I42" s="47">
        <v>169.22919899481158</v>
      </c>
      <c r="J42" s="47"/>
      <c r="K42" s="47">
        <v>190.96259663561705</v>
      </c>
      <c r="M42" s="116"/>
    </row>
    <row r="43" spans="1:13" ht="15">
      <c r="A43" s="8" t="s">
        <v>7</v>
      </c>
      <c r="C43" s="15">
        <v>25.536002181955713</v>
      </c>
      <c r="D43" s="11"/>
      <c r="E43" s="20">
        <v>30.095233239209364</v>
      </c>
      <c r="G43" s="47">
        <v>27.598550981025806</v>
      </c>
      <c r="H43" s="47"/>
      <c r="I43" s="47">
        <v>24.827443878913098</v>
      </c>
      <c r="J43" s="47"/>
      <c r="K43" s="47">
        <v>22.822146352382102</v>
      </c>
      <c r="M43" s="116"/>
    </row>
    <row r="44" spans="1:13" ht="15">
      <c r="A44" s="8" t="s">
        <v>8</v>
      </c>
      <c r="C44" s="15">
        <v>3316.4356439436187</v>
      </c>
      <c r="D44" s="11"/>
      <c r="E44" s="20">
        <v>3737.7596436668014</v>
      </c>
      <c r="G44" s="47">
        <v>3275.202178717511</v>
      </c>
      <c r="H44" s="47"/>
      <c r="I44" s="47">
        <v>3548.6476102109045</v>
      </c>
      <c r="J44" s="47"/>
      <c r="K44" s="47">
        <v>3595.3511553229228</v>
      </c>
      <c r="M44" s="116"/>
    </row>
    <row r="45" spans="1:13" ht="15">
      <c r="A45" s="8" t="s">
        <v>9</v>
      </c>
      <c r="C45" s="15">
        <v>1998.7991375553372</v>
      </c>
      <c r="D45" s="11"/>
      <c r="E45" s="20">
        <v>2000.6704022892297</v>
      </c>
      <c r="G45" s="47">
        <v>2058.186538276165</v>
      </c>
      <c r="H45" s="47"/>
      <c r="I45" s="47">
        <v>2071.657181311156</v>
      </c>
      <c r="J45" s="47"/>
      <c r="K45" s="47">
        <v>2079.9245901616764</v>
      </c>
      <c r="M45" s="116"/>
    </row>
    <row r="46" spans="1:13" s="23" customFormat="1" ht="15" hidden="1">
      <c r="A46" s="23" t="s">
        <v>10</v>
      </c>
      <c r="B46" s="17"/>
      <c r="C46" s="16">
        <v>18.866136338290413</v>
      </c>
      <c r="D46" s="17"/>
      <c r="E46" s="57">
        <v>12.999112999193224</v>
      </c>
      <c r="G46" s="86">
        <v>20.230332837819123</v>
      </c>
      <c r="H46" s="86"/>
      <c r="I46" s="86">
        <v>16.58216675565564</v>
      </c>
      <c r="J46" s="86"/>
      <c r="K46" s="86">
        <v>170.6751670311128</v>
      </c>
      <c r="M46" s="117"/>
    </row>
    <row r="47" spans="1:13" s="23" customFormat="1" ht="15" hidden="1">
      <c r="A47" s="23" t="s">
        <v>11</v>
      </c>
      <c r="B47" s="17"/>
      <c r="C47" s="16">
        <v>141.14759161547153</v>
      </c>
      <c r="D47" s="17"/>
      <c r="E47" s="22">
        <v>179.3665163876563</v>
      </c>
      <c r="G47" s="86">
        <v>162.732211236785</v>
      </c>
      <c r="H47" s="86"/>
      <c r="I47" s="86">
        <v>155.12224942253897</v>
      </c>
      <c r="J47" s="86"/>
      <c r="K47" s="86">
        <v>407.2055088414057</v>
      </c>
      <c r="M47" s="117"/>
    </row>
    <row r="48" spans="1:13" s="23" customFormat="1" ht="15">
      <c r="A48" s="8" t="s">
        <v>12</v>
      </c>
      <c r="B48" s="17"/>
      <c r="C48" s="63">
        <v>160.01372795376196</v>
      </c>
      <c r="D48" s="17"/>
      <c r="E48" s="20">
        <v>192.36562938684958</v>
      </c>
      <c r="G48" s="47">
        <v>182.96254407460412</v>
      </c>
      <c r="H48" s="47"/>
      <c r="I48" s="47">
        <v>171.70441617819463</v>
      </c>
      <c r="J48" s="47"/>
      <c r="K48" s="47">
        <v>170.6751670311128</v>
      </c>
      <c r="M48" s="117"/>
    </row>
    <row r="49" spans="1:13" ht="15">
      <c r="A49" s="8" t="s">
        <v>13</v>
      </c>
      <c r="C49" s="15">
        <v>434.78146840770574</v>
      </c>
      <c r="D49" s="11"/>
      <c r="E49" s="20">
        <v>447.29347478822103</v>
      </c>
      <c r="G49" s="47">
        <v>379.55379716541256</v>
      </c>
      <c r="H49" s="47"/>
      <c r="I49" s="47">
        <v>440.95692428586364</v>
      </c>
      <c r="J49" s="47"/>
      <c r="K49" s="47">
        <v>407.2055088414057</v>
      </c>
      <c r="M49" s="116"/>
    </row>
    <row r="50" spans="1:13" s="23" customFormat="1" ht="15" hidden="1">
      <c r="A50" s="23" t="s">
        <v>14</v>
      </c>
      <c r="B50" s="17"/>
      <c r="C50" s="16">
        <v>94.87097462627948</v>
      </c>
      <c r="D50" s="17"/>
      <c r="E50" s="57">
        <v>117.03000726099235</v>
      </c>
      <c r="G50" s="86">
        <v>54.65070833294862</v>
      </c>
      <c r="H50" s="86"/>
      <c r="I50" s="86">
        <v>35.43325233596045</v>
      </c>
      <c r="J50" s="86"/>
      <c r="K50" s="86">
        <v>433.3354182062364</v>
      </c>
      <c r="M50" s="117"/>
    </row>
    <row r="51" spans="1:13" ht="15">
      <c r="A51" s="8" t="s">
        <v>136</v>
      </c>
      <c r="C51" s="15">
        <v>268.0602050359538</v>
      </c>
      <c r="D51" s="11"/>
      <c r="E51" s="20">
        <v>524.517778499395</v>
      </c>
      <c r="G51" s="47">
        <v>339.30060669405844</v>
      </c>
      <c r="H51" s="47"/>
      <c r="I51" s="47">
        <v>465.12840444325803</v>
      </c>
      <c r="J51" s="47"/>
      <c r="K51" s="47">
        <v>408.1079497580881</v>
      </c>
      <c r="M51" s="116"/>
    </row>
    <row r="52" spans="1:13" ht="15">
      <c r="A52" s="8" t="s">
        <v>16</v>
      </c>
      <c r="C52" s="15">
        <v>39.147081212391576</v>
      </c>
      <c r="D52" s="11"/>
      <c r="E52" s="20">
        <v>79.18993859419122</v>
      </c>
      <c r="G52" s="47">
        <v>54.96019605743041</v>
      </c>
      <c r="H52" s="47"/>
      <c r="I52" s="47">
        <v>61.01359822641116</v>
      </c>
      <c r="J52" s="47"/>
      <c r="K52" s="47">
        <v>67.53963938773052</v>
      </c>
      <c r="M52" s="116"/>
    </row>
    <row r="53" spans="1:13" s="23" customFormat="1" ht="15" hidden="1">
      <c r="A53" s="23" t="s">
        <v>17</v>
      </c>
      <c r="B53" s="17"/>
      <c r="C53" s="16">
        <v>375.96298154065465</v>
      </c>
      <c r="D53" s="17"/>
      <c r="E53" s="57">
        <v>235.02336359419124</v>
      </c>
      <c r="G53" s="86">
        <v>361.15991435298463</v>
      </c>
      <c r="H53" s="86"/>
      <c r="I53" s="86">
        <v>343.71031391826176</v>
      </c>
      <c r="J53" s="86"/>
      <c r="K53" s="86">
        <v>0</v>
      </c>
      <c r="M53" s="117"/>
    </row>
    <row r="54" spans="1:13" s="23" customFormat="1" ht="15">
      <c r="A54" s="8" t="s">
        <v>18</v>
      </c>
      <c r="B54" s="17"/>
      <c r="C54" s="63">
        <v>470.8339561669341</v>
      </c>
      <c r="D54" s="17"/>
      <c r="E54" s="24">
        <v>352.0533708551836</v>
      </c>
      <c r="G54" s="87">
        <v>415.81062268593325</v>
      </c>
      <c r="H54" s="87"/>
      <c r="I54" s="87">
        <v>379.1435662542222</v>
      </c>
      <c r="J54" s="87"/>
      <c r="K54" s="87">
        <v>433.3354182062364</v>
      </c>
      <c r="M54" s="117"/>
    </row>
    <row r="55" spans="1:13" ht="15">
      <c r="A55" s="8" t="s">
        <v>19</v>
      </c>
      <c r="C55" s="15">
        <v>6896.384522486268</v>
      </c>
      <c r="D55" s="21"/>
      <c r="E55" s="20">
        <v>7549.73815331787</v>
      </c>
      <c r="G55" s="47">
        <v>6932.805037274365</v>
      </c>
      <c r="H55" s="47"/>
      <c r="I55" s="47">
        <v>7332.308343783734</v>
      </c>
      <c r="J55" s="47"/>
      <c r="K55" s="47">
        <v>7375.924171697172</v>
      </c>
      <c r="M55" s="116"/>
    </row>
    <row r="56" spans="1:13" ht="15.75" thickBot="1">
      <c r="A56" s="9"/>
      <c r="B56" s="9"/>
      <c r="C56" s="30" t="str">
        <f>IF(ABS(C55-(SUM(C42:C54)-C46-C47-C50-C53))&gt;comments!$A$1,'T12.1 - T12.3a'!C55-(SUM(C42:C54)-C46-C47-C50-C53)," ")</f>
        <v> </v>
      </c>
      <c r="D56" s="30"/>
      <c r="E56" s="30" t="str">
        <f>IF(ABS(E55-(SUM(E42:E54)-E46-E47-E50-E53))&gt;comments!$A$1,'T12.1 - T12.3a'!E55-(SUM(E42:E54)-E46-E47-E50-E53)," ")</f>
        <v> </v>
      </c>
      <c r="F56" s="30"/>
      <c r="G56" s="30" t="str">
        <f>IF(ABS(G55-(SUM(G42:G54)-G46-G47-G50-G53))&gt;comments!$A$1,'T12.1 - T12.3a'!G55-(SUM(G42:G54)-G46-G47-G50-G53)," ")</f>
        <v> </v>
      </c>
      <c r="H56" s="30"/>
      <c r="I56" s="30" t="str">
        <f>IF(ABS(I55-(SUM(I42:I54)-I46-I47-I50-I53))&gt;comments!$A$1,'T12.1 - T12.3a'!I55-(SUM(I42:I54)-I46-I47-I50-I53)," ")</f>
        <v> </v>
      </c>
      <c r="J56" s="30"/>
      <c r="K56" s="30" t="str">
        <f>IF(ABS(K55-(SUM(K42:K54)-K46-K47-K50-K53))&gt;comments!$A$1,'T12.1 - T12.3a'!K55-(SUM(K42:K54)-K46-K47-K50-K53)," ")</f>
        <v> </v>
      </c>
      <c r="L56" s="30" t="str">
        <f>IF(ABS(L55-(SUM(L42:L54)-L46-L47-L50-L53))&gt;comments!$A$1,'T12.1 - T12.3a'!L55-(SUM(L42:L54)-L46-L47-L50-L53)," ")</f>
        <v> </v>
      </c>
      <c r="M56" s="30" t="str">
        <f>IF(ABS(M55-(SUM(M42:M54)-M46-M47-M50-M53))&gt;comments!$A$1,'T12.1 - T12.3a'!M55-(SUM(M42:M54)-M46-M47-M50-M53)," ")</f>
        <v> </v>
      </c>
    </row>
    <row r="57" spans="1:6" ht="15">
      <c r="A57" s="45" t="s">
        <v>172</v>
      </c>
      <c r="C57" s="11"/>
      <c r="D57" s="11"/>
      <c r="E57" s="11"/>
      <c r="F57" s="11"/>
    </row>
    <row r="58" spans="1:6" ht="15">
      <c r="A58" s="45"/>
      <c r="C58" s="11"/>
      <c r="D58" s="11"/>
      <c r="E58" s="11"/>
      <c r="F58" s="11"/>
    </row>
    <row r="59" ht="15">
      <c r="A59" s="11"/>
    </row>
    <row r="60" spans="1:2" s="37" customFormat="1" ht="18">
      <c r="A60" s="37" t="s">
        <v>147</v>
      </c>
      <c r="B60" s="38"/>
    </row>
    <row r="61" spans="1:10" ht="7.5" customHeight="1">
      <c r="A61" s="11"/>
      <c r="B61" s="52"/>
      <c r="C61" s="52"/>
      <c r="D61" s="52"/>
      <c r="E61" s="74"/>
      <c r="F61" s="11"/>
      <c r="G61" s="11"/>
      <c r="H61" s="11"/>
      <c r="I61" s="11"/>
      <c r="J61" s="11"/>
    </row>
    <row r="62" spans="1:10" ht="15" customHeight="1">
      <c r="A62" s="28" t="s">
        <v>181</v>
      </c>
      <c r="C62" s="11"/>
      <c r="D62" s="11"/>
      <c r="E62" s="70"/>
      <c r="F62" s="11"/>
      <c r="G62" s="11"/>
      <c r="H62" s="11"/>
      <c r="I62" s="11"/>
      <c r="J62" s="11"/>
    </row>
    <row r="63" spans="1:13" ht="7.5" customHeight="1" thickBot="1">
      <c r="A63" s="9"/>
      <c r="B63" s="9"/>
      <c r="C63" s="9"/>
      <c r="D63" s="9"/>
      <c r="E63" s="10"/>
      <c r="F63" s="9"/>
      <c r="G63" s="9"/>
      <c r="H63" s="9"/>
      <c r="I63" s="9"/>
      <c r="J63" s="9"/>
      <c r="K63" s="9"/>
      <c r="L63" s="9"/>
      <c r="M63" s="9"/>
    </row>
    <row r="64" spans="1:13" ht="15" customHeight="1">
      <c r="A64" s="11"/>
      <c r="C64" s="52">
        <v>1995</v>
      </c>
      <c r="D64" s="11"/>
      <c r="E64" s="52">
        <v>1998</v>
      </c>
      <c r="F64" s="11"/>
      <c r="G64" s="52">
        <v>2002</v>
      </c>
      <c r="H64" s="11"/>
      <c r="I64" s="52">
        <v>2004</v>
      </c>
      <c r="J64" s="11"/>
      <c r="K64" s="52">
        <v>2005</v>
      </c>
      <c r="M64" s="52">
        <v>2006</v>
      </c>
    </row>
    <row r="65" spans="1:13" ht="15" customHeight="1" thickBot="1">
      <c r="A65" s="10"/>
      <c r="B65" s="10"/>
      <c r="C65" s="12" t="s">
        <v>177</v>
      </c>
      <c r="D65" s="9"/>
      <c r="E65" s="12" t="s">
        <v>178</v>
      </c>
      <c r="F65" s="9"/>
      <c r="G65" s="12" t="s">
        <v>179</v>
      </c>
      <c r="H65" s="12"/>
      <c r="I65" s="12" t="s">
        <v>180</v>
      </c>
      <c r="J65" s="12"/>
      <c r="K65" s="12" t="s">
        <v>193</v>
      </c>
      <c r="L65" s="12"/>
      <c r="M65" s="12" t="s">
        <v>198</v>
      </c>
    </row>
    <row r="66" spans="7:13" ht="15">
      <c r="G66" s="31"/>
      <c r="I66" s="31"/>
      <c r="J66" s="31"/>
      <c r="M66" s="31" t="s">
        <v>21</v>
      </c>
    </row>
    <row r="67" spans="1:13" ht="15">
      <c r="A67" s="11" t="s">
        <v>168</v>
      </c>
      <c r="C67" s="112">
        <v>0.6079803923382446</v>
      </c>
      <c r="E67" s="26">
        <v>0.6144276340328674</v>
      </c>
      <c r="G67" s="88">
        <v>0.688768286194724</v>
      </c>
      <c r="H67" s="88"/>
      <c r="I67" s="88">
        <v>0.6989149133336625</v>
      </c>
      <c r="J67" s="88"/>
      <c r="K67" s="88">
        <v>0.6763447623144244</v>
      </c>
      <c r="M67" s="116"/>
    </row>
    <row r="68" spans="1:13" ht="15">
      <c r="A68" s="8" t="s">
        <v>7</v>
      </c>
      <c r="C68" s="112">
        <v>2.935717607394059</v>
      </c>
      <c r="E68" s="26">
        <v>2.2072965676822216</v>
      </c>
      <c r="G68" s="88">
        <v>3.003908965469059</v>
      </c>
      <c r="H68" s="88"/>
      <c r="I68" s="88">
        <v>2.409348525114893</v>
      </c>
      <c r="J68" s="88"/>
      <c r="K68" s="88">
        <v>2.7007184350060625</v>
      </c>
      <c r="M68" s="116"/>
    </row>
    <row r="69" spans="1:13" ht="15">
      <c r="A69" s="8" t="s">
        <v>8</v>
      </c>
      <c r="C69" s="112">
        <v>8.543002258512404</v>
      </c>
      <c r="E69" s="26">
        <v>8.6374747184475</v>
      </c>
      <c r="G69" s="88">
        <v>8.281588845949713</v>
      </c>
      <c r="H69" s="88"/>
      <c r="I69" s="88">
        <v>8.728303710283711</v>
      </c>
      <c r="J69" s="88"/>
      <c r="K69" s="88">
        <v>8.767453901810095</v>
      </c>
      <c r="M69" s="116"/>
    </row>
    <row r="70" spans="1:13" ht="15">
      <c r="A70" s="8" t="s">
        <v>9</v>
      </c>
      <c r="C70" s="112">
        <v>8.697197388468119</v>
      </c>
      <c r="E70" s="26">
        <v>9.117417449439282</v>
      </c>
      <c r="G70" s="88">
        <v>9.61051510764629</v>
      </c>
      <c r="H70" s="88"/>
      <c r="I70" s="88">
        <v>9.028864310461021</v>
      </c>
      <c r="J70" s="88"/>
      <c r="K70" s="88">
        <v>9.141200020718177</v>
      </c>
      <c r="M70" s="116"/>
    </row>
    <row r="71" spans="1:13" s="23" customFormat="1" ht="15" hidden="1">
      <c r="A71" s="23" t="s">
        <v>10</v>
      </c>
      <c r="B71" s="17"/>
      <c r="C71" s="113">
        <v>14.146729857819903</v>
      </c>
      <c r="E71" s="58">
        <v>10.804960664335667</v>
      </c>
      <c r="G71" s="89">
        <v>8.50081591368847</v>
      </c>
      <c r="H71" s="89"/>
      <c r="I71" s="89">
        <v>21.305890357698292</v>
      </c>
      <c r="J71" s="89"/>
      <c r="K71" s="89">
        <v>15.528722120534198</v>
      </c>
      <c r="M71" s="117"/>
    </row>
    <row r="72" spans="1:13" s="23" customFormat="1" ht="15" hidden="1">
      <c r="A72" s="23" t="s">
        <v>11</v>
      </c>
      <c r="B72" s="17"/>
      <c r="C72" s="113">
        <v>12.712079054623283</v>
      </c>
      <c r="E72" s="27">
        <v>17.581679723739818</v>
      </c>
      <c r="G72" s="89">
        <v>16.104945447615417</v>
      </c>
      <c r="H72" s="89"/>
      <c r="I72" s="89">
        <v>16.883634417455742</v>
      </c>
      <c r="J72" s="89"/>
      <c r="K72" s="89">
        <v>5.108923567783249</v>
      </c>
      <c r="M72" s="117"/>
    </row>
    <row r="73" spans="1:13" ht="15">
      <c r="A73" s="8" t="s">
        <v>12</v>
      </c>
      <c r="C73" s="112">
        <v>12.865914542423873</v>
      </c>
      <c r="E73" s="26">
        <v>16.866828031350856</v>
      </c>
      <c r="G73" s="88">
        <v>14.655413447819322</v>
      </c>
      <c r="H73" s="88"/>
      <c r="I73" s="88">
        <v>17.228987839499613</v>
      </c>
      <c r="J73" s="88"/>
      <c r="K73" s="88">
        <v>15.528722120534198</v>
      </c>
      <c r="M73" s="116"/>
    </row>
    <row r="74" spans="1:13" ht="15">
      <c r="A74" s="8" t="s">
        <v>13</v>
      </c>
      <c r="C74" s="112">
        <v>5.040092024090383</v>
      </c>
      <c r="E74" s="26">
        <v>5.403528608407044</v>
      </c>
      <c r="G74" s="88">
        <v>4.573811066226024</v>
      </c>
      <c r="H74" s="88"/>
      <c r="I74" s="88">
        <v>5.432822009838738</v>
      </c>
      <c r="J74" s="88"/>
      <c r="K74" s="88">
        <v>5.108923567783249</v>
      </c>
      <c r="M74" s="116"/>
    </row>
    <row r="75" spans="1:13" s="23" customFormat="1" ht="15" hidden="1">
      <c r="A75" s="23" t="s">
        <v>14</v>
      </c>
      <c r="B75" s="17"/>
      <c r="C75" s="113">
        <v>50.349805447470814</v>
      </c>
      <c r="E75" s="58">
        <v>38.74116623150566</v>
      </c>
      <c r="G75" s="89">
        <v>94.33814404432133</v>
      </c>
      <c r="H75" s="89"/>
      <c r="I75" s="89">
        <v>79.38681355932204</v>
      </c>
      <c r="J75" s="89"/>
      <c r="K75" s="89">
        <v>190.0864808575804</v>
      </c>
      <c r="M75" s="117"/>
    </row>
    <row r="76" spans="1:13" ht="15">
      <c r="A76" s="8" t="s">
        <v>15</v>
      </c>
      <c r="C76" s="112">
        <v>28.663672244600036</v>
      </c>
      <c r="E76" s="26">
        <v>35.998895705521484</v>
      </c>
      <c r="G76" s="88">
        <v>28.54726325169443</v>
      </c>
      <c r="H76" s="88"/>
      <c r="I76" s="88">
        <v>29.16671378829423</v>
      </c>
      <c r="J76" s="88"/>
      <c r="K76" s="88">
        <v>28.852296091224133</v>
      </c>
      <c r="M76" s="116"/>
    </row>
    <row r="77" spans="1:13" ht="15">
      <c r="A77" s="8" t="s">
        <v>16</v>
      </c>
      <c r="C77" s="112">
        <v>3.1087594611415614</v>
      </c>
      <c r="E77" s="26">
        <v>4.089156937279393</v>
      </c>
      <c r="G77" s="88">
        <v>3.4683865675571672</v>
      </c>
      <c r="H77" s="88"/>
      <c r="I77" s="88">
        <v>3.846220170535834</v>
      </c>
      <c r="J77" s="88"/>
      <c r="K77" s="88">
        <v>3.8398847075216893</v>
      </c>
      <c r="M77" s="116"/>
    </row>
    <row r="78" spans="1:13" s="23" customFormat="1" ht="15" hidden="1">
      <c r="A78" s="23" t="s">
        <v>17</v>
      </c>
      <c r="B78" s="17"/>
      <c r="C78" s="113">
        <v>83.32034961900492</v>
      </c>
      <c r="E78" s="58">
        <v>107.25089382123578</v>
      </c>
      <c r="G78" s="89">
        <v>114.996668540187</v>
      </c>
      <c r="H78" s="89"/>
      <c r="I78" s="89">
        <v>204.4003059204607</v>
      </c>
      <c r="J78" s="89"/>
      <c r="K78" s="89" t="e">
        <v>#DIV/0!</v>
      </c>
      <c r="M78" s="117"/>
    </row>
    <row r="79" spans="1:13" ht="15">
      <c r="A79" s="8" t="s">
        <v>18</v>
      </c>
      <c r="C79" s="112">
        <v>73.60810639895655</v>
      </c>
      <c r="E79" s="26">
        <v>67.54462547288777</v>
      </c>
      <c r="G79" s="88">
        <v>111.77949613907941</v>
      </c>
      <c r="H79" s="88"/>
      <c r="I79" s="88">
        <v>178.17805034129697</v>
      </c>
      <c r="J79" s="88"/>
      <c r="K79" s="88">
        <v>190.0864808575804</v>
      </c>
      <c r="M79" s="116"/>
    </row>
    <row r="80" spans="1:13" ht="15">
      <c r="A80" s="8" t="s">
        <v>19</v>
      </c>
      <c r="C80" s="112">
        <v>6.540594665722922</v>
      </c>
      <c r="E80" s="26">
        <v>6.8539237185989625</v>
      </c>
      <c r="G80" s="88">
        <v>6.698344297907302</v>
      </c>
      <c r="H80" s="88"/>
      <c r="I80" s="88">
        <v>7.234484924754392</v>
      </c>
      <c r="J80" s="88"/>
      <c r="K80" s="88">
        <v>7.271208228116961</v>
      </c>
      <c r="M80" s="116"/>
    </row>
    <row r="81" spans="1:13" ht="15.75" thickBot="1">
      <c r="A81" s="9"/>
      <c r="B81" s="9"/>
      <c r="C81" s="9"/>
      <c r="D81" s="9"/>
      <c r="E81" s="9"/>
      <c r="F81" s="9"/>
      <c r="G81" s="9"/>
      <c r="H81" s="9"/>
      <c r="I81" s="9"/>
      <c r="J81" s="9"/>
      <c r="K81" s="9"/>
      <c r="L81" s="9"/>
      <c r="M81" s="9"/>
    </row>
    <row r="82" ht="16.5" customHeight="1">
      <c r="A82" s="45" t="s">
        <v>172</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dimension ref="A1:W15"/>
  <sheetViews>
    <sheetView zoomScalePageLayoutView="0" workbookViewId="0" topLeftCell="A1">
      <selection activeCell="W4" sqref="W4"/>
    </sheetView>
  </sheetViews>
  <sheetFormatPr defaultColWidth="9.140625" defaultRowHeight="12.75"/>
  <cols>
    <col min="1" max="1" width="20.8515625" style="0" customWidth="1"/>
    <col min="23" max="23" width="10.8515625" style="0" customWidth="1"/>
  </cols>
  <sheetData>
    <row r="1" ht="16.5">
      <c r="A1" s="198" t="s">
        <v>684</v>
      </c>
    </row>
    <row r="2" ht="16.5">
      <c r="A2" s="423" t="s">
        <v>534</v>
      </c>
    </row>
    <row r="3" spans="1:23" ht="16.5">
      <c r="A3" s="423" t="s">
        <v>382</v>
      </c>
      <c r="B3" s="11"/>
      <c r="C3" s="11"/>
      <c r="D3" s="11"/>
      <c r="E3" s="11"/>
      <c r="F3" s="11"/>
      <c r="G3" s="11"/>
      <c r="H3" s="11"/>
      <c r="I3" s="11"/>
      <c r="J3" s="11"/>
      <c r="K3" s="11"/>
      <c r="L3" s="8"/>
      <c r="M3" s="54"/>
      <c r="N3" s="54"/>
      <c r="O3" s="142"/>
      <c r="P3" s="8"/>
      <c r="Q3" s="8"/>
      <c r="R3" s="8"/>
      <c r="S3" s="8"/>
      <c r="T3" s="8"/>
      <c r="U3" s="8"/>
      <c r="V3" s="8"/>
      <c r="W3" s="8"/>
    </row>
    <row r="4" spans="1:23" ht="47.25">
      <c r="A4" s="66" t="s">
        <v>686</v>
      </c>
      <c r="B4" s="66">
        <v>1999</v>
      </c>
      <c r="C4" s="66">
        <v>2000</v>
      </c>
      <c r="D4" s="66">
        <v>2001</v>
      </c>
      <c r="E4" s="66">
        <v>2002</v>
      </c>
      <c r="F4" s="66">
        <v>2003</v>
      </c>
      <c r="G4" s="66">
        <v>2004</v>
      </c>
      <c r="H4" s="66">
        <v>2005</v>
      </c>
      <c r="I4" s="66">
        <v>2006</v>
      </c>
      <c r="J4" s="66">
        <v>2007</v>
      </c>
      <c r="K4" s="66">
        <v>2008</v>
      </c>
      <c r="L4" s="66">
        <v>2009</v>
      </c>
      <c r="M4" s="66">
        <v>2010</v>
      </c>
      <c r="N4" s="66">
        <v>2011</v>
      </c>
      <c r="O4" s="66">
        <v>2012</v>
      </c>
      <c r="P4" s="66">
        <v>2013</v>
      </c>
      <c r="Q4" s="66">
        <v>2014</v>
      </c>
      <c r="R4" s="66">
        <v>2015</v>
      </c>
      <c r="S4" s="66">
        <v>2016</v>
      </c>
      <c r="T4" s="66">
        <v>2017</v>
      </c>
      <c r="U4" s="66">
        <v>2018</v>
      </c>
      <c r="V4" s="66">
        <v>2019</v>
      </c>
      <c r="W4" s="445" t="s">
        <v>812</v>
      </c>
    </row>
    <row r="5" spans="1:23" ht="15">
      <c r="A5" s="71"/>
      <c r="B5" s="33"/>
      <c r="C5" s="33"/>
      <c r="D5" s="71"/>
      <c r="E5" s="71"/>
      <c r="F5" s="71"/>
      <c r="G5" s="71"/>
      <c r="H5" s="133"/>
      <c r="I5" s="133"/>
      <c r="J5" s="137"/>
      <c r="K5" s="137"/>
      <c r="L5" s="166"/>
      <c r="M5" s="71"/>
      <c r="N5" s="71"/>
      <c r="O5" s="71"/>
      <c r="P5" s="71"/>
      <c r="Q5" s="71"/>
      <c r="R5" s="71"/>
      <c r="S5" s="71"/>
      <c r="T5" s="71"/>
      <c r="U5" s="71"/>
      <c r="V5" s="71"/>
      <c r="W5" s="166" t="s">
        <v>185</v>
      </c>
    </row>
    <row r="6" spans="1:23" ht="15.75">
      <c r="A6" s="35" t="s">
        <v>55</v>
      </c>
      <c r="B6" s="193">
        <v>13.674</v>
      </c>
      <c r="C6" s="193">
        <v>13.658</v>
      </c>
      <c r="D6" s="193">
        <v>13.103</v>
      </c>
      <c r="E6" s="193">
        <v>13.15</v>
      </c>
      <c r="F6" s="193">
        <v>12.646</v>
      </c>
      <c r="G6" s="193">
        <v>12.651</v>
      </c>
      <c r="H6" s="193">
        <v>12.735</v>
      </c>
      <c r="I6" s="193">
        <v>13.83</v>
      </c>
      <c r="J6" s="193">
        <v>11.857</v>
      </c>
      <c r="K6" s="193">
        <v>12.504</v>
      </c>
      <c r="L6" s="193">
        <v>12.322</v>
      </c>
      <c r="M6" s="193">
        <v>13.4</v>
      </c>
      <c r="N6" s="193">
        <v>12.907</v>
      </c>
      <c r="O6" s="305">
        <v>13.603</v>
      </c>
      <c r="P6" s="8">
        <v>12.9</v>
      </c>
      <c r="Q6" s="71">
        <v>12.9</v>
      </c>
      <c r="R6" s="189">
        <v>13.61</v>
      </c>
      <c r="S6" s="71">
        <v>12.3</v>
      </c>
      <c r="T6" s="306">
        <v>12</v>
      </c>
      <c r="U6" s="306">
        <v>11.8</v>
      </c>
      <c r="V6" s="306">
        <v>12</v>
      </c>
      <c r="W6" s="306">
        <v>13</v>
      </c>
    </row>
    <row r="7" spans="1:23" ht="24" customHeight="1">
      <c r="A7" s="35" t="s">
        <v>105</v>
      </c>
      <c r="B7" s="193"/>
      <c r="C7" s="193"/>
      <c r="D7" s="193"/>
      <c r="E7" s="193"/>
      <c r="F7" s="193"/>
      <c r="G7" s="193"/>
      <c r="H7" s="193"/>
      <c r="I7" s="193"/>
      <c r="J7" s="193"/>
      <c r="K7" s="193"/>
      <c r="L7" s="193"/>
      <c r="M7" s="193"/>
      <c r="N7" s="193"/>
      <c r="O7" s="142"/>
      <c r="P7" s="71"/>
      <c r="Q7" s="71"/>
      <c r="R7" s="189"/>
      <c r="S7" s="71"/>
      <c r="T7" s="71"/>
      <c r="U7" s="71"/>
      <c r="V7" s="71"/>
      <c r="W7" s="71"/>
    </row>
    <row r="8" spans="1:23" ht="15">
      <c r="A8" s="8" t="s">
        <v>106</v>
      </c>
      <c r="B8" s="193">
        <v>54.598</v>
      </c>
      <c r="C8" s="193">
        <v>56.519</v>
      </c>
      <c r="D8" s="193">
        <v>57.93</v>
      </c>
      <c r="E8" s="193">
        <v>56.622</v>
      </c>
      <c r="F8" s="193">
        <v>59.819</v>
      </c>
      <c r="G8" s="193">
        <v>58.894</v>
      </c>
      <c r="H8" s="193">
        <v>59.844</v>
      </c>
      <c r="I8" s="193">
        <v>59.783</v>
      </c>
      <c r="J8" s="193">
        <v>61.324</v>
      </c>
      <c r="K8" s="193">
        <v>59.891</v>
      </c>
      <c r="L8" s="193">
        <v>60.655</v>
      </c>
      <c r="M8" s="193">
        <v>61</v>
      </c>
      <c r="N8" s="193">
        <v>59.096</v>
      </c>
      <c r="O8" s="305">
        <v>61.362</v>
      </c>
      <c r="P8" s="8">
        <v>60.6</v>
      </c>
      <c r="Q8" s="71">
        <v>61.6</v>
      </c>
      <c r="R8" s="189">
        <v>60.343</v>
      </c>
      <c r="S8" s="71">
        <v>61.7</v>
      </c>
      <c r="T8" s="71">
        <v>62.3</v>
      </c>
      <c r="U8" s="71">
        <v>62.9</v>
      </c>
      <c r="V8" s="71">
        <v>63.1</v>
      </c>
      <c r="W8" s="71">
        <v>68.8</v>
      </c>
    </row>
    <row r="9" spans="1:23" ht="15">
      <c r="A9" s="8" t="s">
        <v>167</v>
      </c>
      <c r="B9" s="193">
        <v>11.819</v>
      </c>
      <c r="C9" s="193">
        <v>10.498</v>
      </c>
      <c r="D9" s="193">
        <v>10.445</v>
      </c>
      <c r="E9" s="193">
        <v>11.029</v>
      </c>
      <c r="F9" s="193">
        <v>8.686</v>
      </c>
      <c r="G9" s="193">
        <v>8.076</v>
      </c>
      <c r="H9" s="193">
        <v>7.538</v>
      </c>
      <c r="I9" s="193">
        <v>7.011</v>
      </c>
      <c r="J9" s="193">
        <v>6.651</v>
      </c>
      <c r="K9" s="193">
        <v>6.142</v>
      </c>
      <c r="L9" s="193">
        <v>6.385</v>
      </c>
      <c r="M9" s="193">
        <v>6.3</v>
      </c>
      <c r="N9" s="193">
        <v>7.505</v>
      </c>
      <c r="O9" s="305">
        <v>5.981</v>
      </c>
      <c r="P9" s="8">
        <v>5.6</v>
      </c>
      <c r="Q9" s="306">
        <v>6</v>
      </c>
      <c r="R9" s="189">
        <v>5.594</v>
      </c>
      <c r="S9" s="71">
        <v>6.3</v>
      </c>
      <c r="T9" s="71">
        <v>5.4</v>
      </c>
      <c r="U9" s="306">
        <v>4.8</v>
      </c>
      <c r="V9" s="71">
        <v>5.1</v>
      </c>
      <c r="W9" s="71">
        <v>4.7</v>
      </c>
    </row>
    <row r="10" spans="1:23" ht="15">
      <c r="A10" s="8" t="s">
        <v>80</v>
      </c>
      <c r="B10" s="478">
        <v>66.4</v>
      </c>
      <c r="C10" s="92">
        <v>67</v>
      </c>
      <c r="D10" s="92">
        <v>68.4</v>
      </c>
      <c r="E10" s="92">
        <v>67.7</v>
      </c>
      <c r="F10" s="92">
        <v>68.5</v>
      </c>
      <c r="G10" s="92">
        <v>67</v>
      </c>
      <c r="H10" s="92">
        <v>67.4</v>
      </c>
      <c r="I10" s="92">
        <v>66.8</v>
      </c>
      <c r="J10" s="92">
        <v>68</v>
      </c>
      <c r="K10" s="194">
        <v>66</v>
      </c>
      <c r="L10" s="194">
        <v>67</v>
      </c>
      <c r="M10" s="232">
        <v>67.3</v>
      </c>
      <c r="N10" s="232">
        <v>66.601</v>
      </c>
      <c r="O10" s="51">
        <v>67.343</v>
      </c>
      <c r="P10" s="8">
        <v>66.2</v>
      </c>
      <c r="Q10" s="71">
        <v>67.6</v>
      </c>
      <c r="R10" s="189">
        <v>65.937</v>
      </c>
      <c r="S10" s="306">
        <v>68</v>
      </c>
      <c r="T10" s="306">
        <v>67.7</v>
      </c>
      <c r="U10" s="71">
        <v>67.7</v>
      </c>
      <c r="V10" s="71">
        <v>68.2</v>
      </c>
      <c r="W10" s="71">
        <v>73.5</v>
      </c>
    </row>
    <row r="11" spans="1:23" ht="22.5" customHeight="1">
      <c r="A11" s="35" t="s">
        <v>7</v>
      </c>
      <c r="B11" s="193">
        <v>1.737</v>
      </c>
      <c r="C11" s="193">
        <v>1.718</v>
      </c>
      <c r="D11" s="193">
        <v>1.716</v>
      </c>
      <c r="E11" s="193">
        <v>1.567</v>
      </c>
      <c r="F11" s="193">
        <v>1.775</v>
      </c>
      <c r="G11" s="193">
        <v>1.866</v>
      </c>
      <c r="H11" s="193">
        <v>1.648</v>
      </c>
      <c r="I11" s="193">
        <v>2.031</v>
      </c>
      <c r="J11" s="193">
        <v>1.658</v>
      </c>
      <c r="K11" s="193">
        <v>2.332</v>
      </c>
      <c r="L11" s="193">
        <v>2.383</v>
      </c>
      <c r="M11" s="193">
        <v>2.3</v>
      </c>
      <c r="N11" s="193">
        <v>1.953</v>
      </c>
      <c r="O11" s="306">
        <v>2.043</v>
      </c>
      <c r="P11" s="8">
        <v>2.5</v>
      </c>
      <c r="Q11" s="71">
        <v>2.6</v>
      </c>
      <c r="R11" s="189">
        <v>2.208</v>
      </c>
      <c r="S11" s="71">
        <v>2.6</v>
      </c>
      <c r="T11" s="306">
        <v>3</v>
      </c>
      <c r="U11" s="306">
        <v>2.8</v>
      </c>
      <c r="V11" s="71">
        <v>2.7</v>
      </c>
      <c r="W11" s="71">
        <v>2</v>
      </c>
    </row>
    <row r="12" spans="1:23" ht="25.5" customHeight="1">
      <c r="A12" s="35" t="s">
        <v>84</v>
      </c>
      <c r="B12" s="193">
        <v>12.1</v>
      </c>
      <c r="C12" s="193">
        <v>12.486</v>
      </c>
      <c r="D12" s="193">
        <v>12.153</v>
      </c>
      <c r="E12" s="193">
        <v>12.233</v>
      </c>
      <c r="F12" s="193">
        <v>11.597</v>
      </c>
      <c r="G12" s="193">
        <v>12.675</v>
      </c>
      <c r="H12" s="193">
        <v>12.101</v>
      </c>
      <c r="I12" s="193">
        <v>11.762</v>
      </c>
      <c r="J12" s="193">
        <v>12.666</v>
      </c>
      <c r="K12" s="193">
        <v>12.138</v>
      </c>
      <c r="L12" s="193">
        <v>12.129</v>
      </c>
      <c r="M12" s="193">
        <v>10.8</v>
      </c>
      <c r="N12" s="193">
        <v>11.979</v>
      </c>
      <c r="O12" s="306">
        <v>10.08</v>
      </c>
      <c r="P12" s="8">
        <v>11.3</v>
      </c>
      <c r="Q12" s="71">
        <v>10.2</v>
      </c>
      <c r="R12" s="189">
        <v>11.184</v>
      </c>
      <c r="S12" s="71">
        <v>10.4</v>
      </c>
      <c r="T12" s="71">
        <v>9.8</v>
      </c>
      <c r="U12" s="71">
        <v>10.1</v>
      </c>
      <c r="V12" s="71">
        <v>9.6</v>
      </c>
      <c r="W12" s="71">
        <v>8</v>
      </c>
    </row>
    <row r="13" spans="1:23" ht="26.25" customHeight="1">
      <c r="A13" s="35" t="s">
        <v>677</v>
      </c>
      <c r="B13" s="193">
        <v>3.041</v>
      </c>
      <c r="C13" s="193">
        <v>2.293</v>
      </c>
      <c r="D13" s="193">
        <v>2.265</v>
      </c>
      <c r="E13" s="193">
        <v>3.064</v>
      </c>
      <c r="F13" s="193">
        <v>2.881</v>
      </c>
      <c r="G13" s="193">
        <v>3.521</v>
      </c>
      <c r="H13" s="193">
        <v>3.869</v>
      </c>
      <c r="I13" s="193">
        <v>3.576</v>
      </c>
      <c r="J13" s="193">
        <v>3.52</v>
      </c>
      <c r="K13" s="193">
        <v>4.265</v>
      </c>
      <c r="L13" s="193">
        <v>3.875</v>
      </c>
      <c r="M13" s="193">
        <v>3.6</v>
      </c>
      <c r="N13" s="193">
        <v>3.949</v>
      </c>
      <c r="O13" s="306">
        <v>4.348</v>
      </c>
      <c r="P13" s="306">
        <v>4</v>
      </c>
      <c r="Q13" s="71">
        <v>4.2</v>
      </c>
      <c r="R13" s="189">
        <v>4.377</v>
      </c>
      <c r="S13" s="71">
        <v>5.2</v>
      </c>
      <c r="T13" s="71">
        <v>5.1</v>
      </c>
      <c r="U13" s="71">
        <v>5.5</v>
      </c>
      <c r="V13" s="71">
        <v>5.4</v>
      </c>
      <c r="W13" s="71">
        <v>1.3</v>
      </c>
    </row>
    <row r="14" spans="1:23" ht="28.5" customHeight="1">
      <c r="A14" s="35" t="s">
        <v>664</v>
      </c>
      <c r="B14" s="193">
        <v>3.03</v>
      </c>
      <c r="C14" s="193">
        <v>2.828</v>
      </c>
      <c r="D14" s="193">
        <v>2.389</v>
      </c>
      <c r="E14" s="193">
        <v>2.336</v>
      </c>
      <c r="F14" s="193">
        <v>2.596</v>
      </c>
      <c r="G14" s="193">
        <v>2.317</v>
      </c>
      <c r="H14" s="193">
        <v>2.267</v>
      </c>
      <c r="I14" s="193">
        <v>2.005</v>
      </c>
      <c r="J14" s="193">
        <v>2.324</v>
      </c>
      <c r="K14" s="193">
        <v>2.729</v>
      </c>
      <c r="L14" s="193">
        <v>2.252</v>
      </c>
      <c r="M14" s="193">
        <v>2.7</v>
      </c>
      <c r="N14" s="193">
        <v>2.61</v>
      </c>
      <c r="O14" s="306">
        <v>2.583</v>
      </c>
      <c r="P14" s="71">
        <v>3.1</v>
      </c>
      <c r="Q14" s="71">
        <v>2.5</v>
      </c>
      <c r="R14" s="189">
        <v>2.685</v>
      </c>
      <c r="S14" s="71">
        <v>2.4</v>
      </c>
      <c r="T14" s="71">
        <v>2.4</v>
      </c>
      <c r="U14" s="71">
        <v>2.2</v>
      </c>
      <c r="V14" s="71">
        <v>2.1</v>
      </c>
      <c r="W14" s="71">
        <v>2.1</v>
      </c>
    </row>
    <row r="15" spans="1:23" ht="23.25" customHeight="1">
      <c r="A15" s="144" t="s">
        <v>166</v>
      </c>
      <c r="B15" s="195">
        <v>6020</v>
      </c>
      <c r="C15" s="195">
        <v>6253</v>
      </c>
      <c r="D15" s="195">
        <v>6276</v>
      </c>
      <c r="E15" s="195">
        <v>5973</v>
      </c>
      <c r="F15" s="195">
        <v>6033</v>
      </c>
      <c r="G15" s="195">
        <v>6359</v>
      </c>
      <c r="H15" s="195">
        <v>6044</v>
      </c>
      <c r="I15" s="195">
        <v>6068</v>
      </c>
      <c r="J15" s="195">
        <v>5176</v>
      </c>
      <c r="K15" s="195">
        <v>5437</v>
      </c>
      <c r="L15" s="195">
        <v>5371</v>
      </c>
      <c r="M15" s="195">
        <v>5221</v>
      </c>
      <c r="N15" s="61">
        <v>5508</v>
      </c>
      <c r="O15" s="61">
        <v>4103</v>
      </c>
      <c r="P15" s="321">
        <v>4157</v>
      </c>
      <c r="Q15" s="321">
        <v>4130</v>
      </c>
      <c r="R15" s="321">
        <v>3950</v>
      </c>
      <c r="S15" s="321">
        <v>3970</v>
      </c>
      <c r="T15" s="321">
        <v>4070</v>
      </c>
      <c r="U15" s="321">
        <v>3910</v>
      </c>
      <c r="V15" s="321">
        <v>4050</v>
      </c>
      <c r="W15" s="321">
        <v>630</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W31"/>
  <sheetViews>
    <sheetView zoomScalePageLayoutView="0" workbookViewId="0" topLeftCell="A1">
      <selection activeCell="A1" sqref="A1"/>
    </sheetView>
  </sheetViews>
  <sheetFormatPr defaultColWidth="9.140625" defaultRowHeight="12.75"/>
  <cols>
    <col min="1" max="1" width="22.28125" style="0" customWidth="1"/>
    <col min="23" max="23" width="11.28125" style="0" customWidth="1"/>
  </cols>
  <sheetData>
    <row r="1" ht="16.5">
      <c r="A1" s="198" t="s">
        <v>687</v>
      </c>
    </row>
    <row r="2" ht="16.5">
      <c r="A2" s="423" t="s">
        <v>534</v>
      </c>
    </row>
    <row r="3" spans="1:23" ht="16.5">
      <c r="A3" s="423" t="s">
        <v>382</v>
      </c>
      <c r="B3" s="11"/>
      <c r="C3" s="11"/>
      <c r="D3" s="11"/>
      <c r="E3" s="11"/>
      <c r="F3" s="11"/>
      <c r="G3" s="11"/>
      <c r="H3" s="11"/>
      <c r="I3" s="11"/>
      <c r="J3" s="11"/>
      <c r="K3" s="11"/>
      <c r="L3" s="8"/>
      <c r="M3" s="54"/>
      <c r="N3" s="54"/>
      <c r="O3" s="8"/>
      <c r="P3" s="8"/>
      <c r="Q3" s="8"/>
      <c r="R3" s="8"/>
      <c r="S3" s="8"/>
      <c r="T3" s="8"/>
      <c r="U3" s="8"/>
      <c r="V3" s="8"/>
      <c r="W3" s="8"/>
    </row>
    <row r="4" spans="1:23" ht="31.5">
      <c r="A4" s="66" t="s">
        <v>686</v>
      </c>
      <c r="B4" s="52" t="s">
        <v>578</v>
      </c>
      <c r="C4" s="52" t="s">
        <v>579</v>
      </c>
      <c r="D4" s="52" t="s">
        <v>580</v>
      </c>
      <c r="E4" s="52" t="s">
        <v>581</v>
      </c>
      <c r="F4" s="52" t="s">
        <v>582</v>
      </c>
      <c r="G4" s="52" t="s">
        <v>583</v>
      </c>
      <c r="H4" s="52" t="s">
        <v>605</v>
      </c>
      <c r="I4" s="52" t="s">
        <v>584</v>
      </c>
      <c r="J4" s="52" t="s">
        <v>585</v>
      </c>
      <c r="K4" s="66" t="s">
        <v>586</v>
      </c>
      <c r="L4" s="66" t="s">
        <v>587</v>
      </c>
      <c r="M4" s="66" t="s">
        <v>588</v>
      </c>
      <c r="N4" s="66" t="s">
        <v>589</v>
      </c>
      <c r="O4" s="66" t="s">
        <v>590</v>
      </c>
      <c r="P4" s="66" t="s">
        <v>591</v>
      </c>
      <c r="Q4" s="66" t="s">
        <v>592</v>
      </c>
      <c r="R4" s="66" t="s">
        <v>593</v>
      </c>
      <c r="S4" s="66" t="s">
        <v>594</v>
      </c>
      <c r="T4" s="66" t="s">
        <v>595</v>
      </c>
      <c r="U4" s="66" t="s">
        <v>596</v>
      </c>
      <c r="V4" s="66" t="s">
        <v>597</v>
      </c>
      <c r="W4" s="445" t="s">
        <v>812</v>
      </c>
    </row>
    <row r="5" spans="1:23" ht="15">
      <c r="A5" s="71"/>
      <c r="B5" s="33"/>
      <c r="C5" s="33"/>
      <c r="D5" s="71"/>
      <c r="E5" s="71"/>
      <c r="F5" s="71"/>
      <c r="G5" s="71"/>
      <c r="H5" s="133"/>
      <c r="I5" s="133"/>
      <c r="J5" s="137"/>
      <c r="K5" s="137"/>
      <c r="L5" s="166"/>
      <c r="M5" s="166"/>
      <c r="N5" s="71"/>
      <c r="O5" s="71"/>
      <c r="P5" s="71"/>
      <c r="Q5" s="71"/>
      <c r="R5" s="71"/>
      <c r="S5" s="71"/>
      <c r="T5" s="71"/>
      <c r="U5" s="71"/>
      <c r="V5" s="71"/>
      <c r="W5" s="166" t="s">
        <v>185</v>
      </c>
    </row>
    <row r="6" spans="1:23" ht="15.75">
      <c r="A6" s="35" t="s">
        <v>55</v>
      </c>
      <c r="B6" s="193">
        <v>53.89</v>
      </c>
      <c r="C6" s="193">
        <v>53.82</v>
      </c>
      <c r="D6" s="193">
        <v>51.86</v>
      </c>
      <c r="E6" s="193">
        <v>55.54</v>
      </c>
      <c r="F6" s="193">
        <v>52.4</v>
      </c>
      <c r="G6" s="193">
        <v>51.15</v>
      </c>
      <c r="H6" s="193">
        <v>52.52</v>
      </c>
      <c r="I6" s="193">
        <v>51.13</v>
      </c>
      <c r="J6" s="193">
        <v>52.81</v>
      </c>
      <c r="K6" s="193">
        <v>48.82</v>
      </c>
      <c r="L6" s="193">
        <v>49.97</v>
      </c>
      <c r="M6" s="193">
        <v>49.7</v>
      </c>
      <c r="N6" s="67">
        <v>50.6</v>
      </c>
      <c r="O6" s="71">
        <v>51.4</v>
      </c>
      <c r="P6" s="71">
        <v>51.7</v>
      </c>
      <c r="Q6" s="71">
        <v>51.2</v>
      </c>
      <c r="R6" s="189">
        <v>48.79</v>
      </c>
      <c r="S6" s="189">
        <v>51.8</v>
      </c>
      <c r="T6" s="189">
        <v>51.5</v>
      </c>
      <c r="U6" s="189">
        <v>52.3</v>
      </c>
      <c r="V6" s="71">
        <v>51.8</v>
      </c>
      <c r="W6" s="71">
        <v>47.7</v>
      </c>
    </row>
    <row r="7" spans="1:23" ht="23.25" customHeight="1">
      <c r="A7" s="35" t="s">
        <v>105</v>
      </c>
      <c r="B7" s="193">
        <v>18.28</v>
      </c>
      <c r="C7" s="193">
        <v>19.72</v>
      </c>
      <c r="D7" s="193">
        <v>20.83</v>
      </c>
      <c r="E7" s="193">
        <v>18.95</v>
      </c>
      <c r="F7" s="193">
        <v>21.7</v>
      </c>
      <c r="G7" s="193">
        <v>21.62</v>
      </c>
      <c r="H7" s="193">
        <v>20.96</v>
      </c>
      <c r="I7" s="193">
        <v>21.72</v>
      </c>
      <c r="J7" s="193">
        <v>21.89</v>
      </c>
      <c r="K7" s="193">
        <v>23.61</v>
      </c>
      <c r="L7" s="193">
        <v>24.44</v>
      </c>
      <c r="M7" s="193">
        <v>23</v>
      </c>
      <c r="N7" s="67">
        <v>23.4</v>
      </c>
      <c r="O7" s="71">
        <v>24.1</v>
      </c>
      <c r="P7" s="71">
        <v>24.4</v>
      </c>
      <c r="Q7" s="71">
        <v>24.5</v>
      </c>
      <c r="R7" s="189">
        <v>25.83</v>
      </c>
      <c r="S7" s="189">
        <v>25.6</v>
      </c>
      <c r="T7" s="189">
        <v>25.5</v>
      </c>
      <c r="U7" s="189">
        <v>24.2</v>
      </c>
      <c r="V7" s="71">
        <v>25.1</v>
      </c>
      <c r="W7" s="71">
        <v>26.1</v>
      </c>
    </row>
    <row r="8" spans="1:23" ht="26.25" customHeight="1">
      <c r="A8" s="35" t="s">
        <v>7</v>
      </c>
      <c r="B8" s="193">
        <v>0.73</v>
      </c>
      <c r="C8" s="193">
        <v>0.64</v>
      </c>
      <c r="D8" s="193">
        <v>0.58</v>
      </c>
      <c r="E8" s="193">
        <v>0.67</v>
      </c>
      <c r="F8" s="193">
        <v>1.15</v>
      </c>
      <c r="G8" s="193">
        <v>0.98</v>
      </c>
      <c r="H8" s="193">
        <v>0.59</v>
      </c>
      <c r="I8" s="193">
        <v>0.87</v>
      </c>
      <c r="J8" s="193">
        <v>0.76</v>
      </c>
      <c r="K8" s="193">
        <v>1.47</v>
      </c>
      <c r="L8" s="193">
        <v>1.02</v>
      </c>
      <c r="M8" s="193">
        <v>1.4</v>
      </c>
      <c r="N8" s="67">
        <v>1.4</v>
      </c>
      <c r="O8" s="71">
        <v>0.8</v>
      </c>
      <c r="P8" s="71">
        <v>1.2</v>
      </c>
      <c r="Q8" s="71">
        <v>1.7</v>
      </c>
      <c r="R8" s="189">
        <v>1.21</v>
      </c>
      <c r="S8" s="189">
        <v>1.4</v>
      </c>
      <c r="T8" s="189">
        <v>0.9</v>
      </c>
      <c r="U8" s="189">
        <v>1.9</v>
      </c>
      <c r="V8" s="71">
        <v>1.9</v>
      </c>
      <c r="W8" s="71">
        <v>2.1</v>
      </c>
    </row>
    <row r="9" spans="1:23" ht="21.75" customHeight="1">
      <c r="A9" s="35" t="s">
        <v>84</v>
      </c>
      <c r="B9" s="193"/>
      <c r="C9" s="193"/>
      <c r="D9" s="193"/>
      <c r="E9" s="193"/>
      <c r="F9" s="193"/>
      <c r="G9" s="193"/>
      <c r="H9" s="193"/>
      <c r="I9" s="193"/>
      <c r="J9" s="193"/>
      <c r="K9" s="193"/>
      <c r="L9" s="193"/>
      <c r="M9" s="193"/>
      <c r="N9" s="67"/>
      <c r="O9" s="71"/>
      <c r="P9" s="71"/>
      <c r="Q9" s="71"/>
      <c r="R9" s="306"/>
      <c r="S9" s="306"/>
      <c r="T9" s="306"/>
      <c r="U9" s="306"/>
      <c r="V9" s="71"/>
      <c r="W9" s="71"/>
    </row>
    <row r="10" spans="1:23" ht="15">
      <c r="A10" s="8" t="s">
        <v>689</v>
      </c>
      <c r="B10" s="193">
        <v>17.38</v>
      </c>
      <c r="C10" s="193">
        <v>16.9</v>
      </c>
      <c r="D10" s="193">
        <v>17.73</v>
      </c>
      <c r="E10" s="193">
        <v>15.05</v>
      </c>
      <c r="F10" s="193">
        <v>16.9</v>
      </c>
      <c r="G10" s="193">
        <v>16.85</v>
      </c>
      <c r="H10" s="193">
        <v>16.5</v>
      </c>
      <c r="I10" s="193">
        <v>17.04</v>
      </c>
      <c r="J10" s="193">
        <v>14.84</v>
      </c>
      <c r="K10" s="193">
        <v>16.53</v>
      </c>
      <c r="L10" s="193">
        <v>16.05</v>
      </c>
      <c r="M10" s="193">
        <v>16.1</v>
      </c>
      <c r="N10" s="67">
        <v>15.1</v>
      </c>
      <c r="O10" s="71">
        <v>14.9</v>
      </c>
      <c r="P10" s="71">
        <v>14.5</v>
      </c>
      <c r="Q10" s="71">
        <v>14.5</v>
      </c>
      <c r="R10" s="189">
        <v>15.25</v>
      </c>
      <c r="S10" s="189">
        <v>12.9</v>
      </c>
      <c r="T10" s="189">
        <v>14.2</v>
      </c>
      <c r="U10" s="189">
        <v>13.9</v>
      </c>
      <c r="V10" s="71">
        <v>14.3</v>
      </c>
      <c r="W10" s="71">
        <v>16.7</v>
      </c>
    </row>
    <row r="11" spans="1:23" ht="15">
      <c r="A11" s="8" t="s">
        <v>53</v>
      </c>
      <c r="B11" s="193">
        <v>7.37</v>
      </c>
      <c r="C11" s="193">
        <v>6.58</v>
      </c>
      <c r="D11" s="193">
        <v>6.77</v>
      </c>
      <c r="E11" s="193">
        <v>7.31</v>
      </c>
      <c r="F11" s="193">
        <v>5.51</v>
      </c>
      <c r="G11" s="193">
        <v>6.71</v>
      </c>
      <c r="H11" s="193">
        <v>7.06</v>
      </c>
      <c r="I11" s="193">
        <v>6.69</v>
      </c>
      <c r="J11" s="193">
        <v>7.1</v>
      </c>
      <c r="K11" s="193">
        <v>7.33</v>
      </c>
      <c r="L11" s="193">
        <v>5.94</v>
      </c>
      <c r="M11" s="193">
        <v>7.8</v>
      </c>
      <c r="N11" s="67">
        <v>6.6</v>
      </c>
      <c r="O11" s="71">
        <v>6.2</v>
      </c>
      <c r="P11" s="71">
        <v>5.4</v>
      </c>
      <c r="Q11" s="71">
        <v>5.8</v>
      </c>
      <c r="R11" s="189">
        <v>5.66</v>
      </c>
      <c r="S11" s="189">
        <v>6.4</v>
      </c>
      <c r="T11" s="189">
        <v>5.6</v>
      </c>
      <c r="U11" s="189">
        <v>5.1</v>
      </c>
      <c r="V11" s="306">
        <v>5</v>
      </c>
      <c r="W11" s="306">
        <v>4</v>
      </c>
    </row>
    <row r="12" spans="1:23" ht="15">
      <c r="A12" s="8" t="s">
        <v>80</v>
      </c>
      <c r="B12" s="479">
        <v>24.76</v>
      </c>
      <c r="C12" s="91">
        <v>23.48</v>
      </c>
      <c r="D12" s="91">
        <v>24.27</v>
      </c>
      <c r="E12" s="91">
        <v>22.36</v>
      </c>
      <c r="F12" s="91">
        <v>22.19</v>
      </c>
      <c r="G12" s="91">
        <v>23.2</v>
      </c>
      <c r="H12" s="91">
        <v>23.32</v>
      </c>
      <c r="I12" s="91">
        <v>23.41</v>
      </c>
      <c r="J12" s="91">
        <v>21.91</v>
      </c>
      <c r="K12" s="196">
        <v>23.85</v>
      </c>
      <c r="L12" s="196">
        <v>21.99</v>
      </c>
      <c r="M12" s="233">
        <v>23.9</v>
      </c>
      <c r="N12" s="67">
        <v>21.7</v>
      </c>
      <c r="O12" s="71">
        <v>21.1</v>
      </c>
      <c r="P12" s="71">
        <v>19.9</v>
      </c>
      <c r="Q12" s="71">
        <v>20.3</v>
      </c>
      <c r="R12" s="189">
        <v>20.91</v>
      </c>
      <c r="S12" s="189">
        <v>19.3</v>
      </c>
      <c r="T12" s="189">
        <v>19.799999999999997</v>
      </c>
      <c r="U12" s="189">
        <v>19</v>
      </c>
      <c r="V12" s="71">
        <v>19.3</v>
      </c>
      <c r="W12" s="71">
        <v>20.7</v>
      </c>
    </row>
    <row r="13" spans="1:23" ht="24.75" customHeight="1">
      <c r="A13" s="35" t="s">
        <v>677</v>
      </c>
      <c r="B13" s="193">
        <v>0.68</v>
      </c>
      <c r="C13" s="193">
        <v>0.63</v>
      </c>
      <c r="D13" s="193">
        <v>0.54</v>
      </c>
      <c r="E13" s="193">
        <v>0.35</v>
      </c>
      <c r="F13" s="193">
        <v>0.53</v>
      </c>
      <c r="G13" s="193">
        <v>0.86</v>
      </c>
      <c r="H13" s="193">
        <v>0.73</v>
      </c>
      <c r="I13" s="193">
        <v>1.23</v>
      </c>
      <c r="J13" s="193">
        <v>0.9</v>
      </c>
      <c r="K13" s="193">
        <v>0.73</v>
      </c>
      <c r="L13" s="193">
        <v>0.74</v>
      </c>
      <c r="M13" s="193">
        <v>0.3</v>
      </c>
      <c r="N13" s="67">
        <v>0.7</v>
      </c>
      <c r="O13" s="71">
        <v>0.4</v>
      </c>
      <c r="P13" s="71">
        <v>0.6</v>
      </c>
      <c r="Q13" s="71">
        <v>0.7</v>
      </c>
      <c r="R13" s="189">
        <v>1.13</v>
      </c>
      <c r="S13" s="189">
        <v>0.5</v>
      </c>
      <c r="T13" s="189">
        <v>0.5</v>
      </c>
      <c r="U13" s="189">
        <v>0.7</v>
      </c>
      <c r="V13" s="71">
        <v>0.3</v>
      </c>
      <c r="W13" s="71">
        <v>1.3</v>
      </c>
    </row>
    <row r="14" spans="1:23" ht="25.5" customHeight="1">
      <c r="A14" s="35" t="s">
        <v>664</v>
      </c>
      <c r="B14" s="193">
        <v>1.66</v>
      </c>
      <c r="C14" s="193">
        <v>1.72</v>
      </c>
      <c r="D14" s="193">
        <v>1.68</v>
      </c>
      <c r="E14" s="193">
        <v>2.13</v>
      </c>
      <c r="F14" s="193">
        <v>1.81</v>
      </c>
      <c r="G14" s="193">
        <v>1.83</v>
      </c>
      <c r="H14" s="193">
        <v>1.62</v>
      </c>
      <c r="I14" s="193">
        <v>1.33</v>
      </c>
      <c r="J14" s="193">
        <v>1.7</v>
      </c>
      <c r="K14" s="193">
        <v>1.52</v>
      </c>
      <c r="L14" s="193">
        <v>1.84</v>
      </c>
      <c r="M14" s="193">
        <v>1.7</v>
      </c>
      <c r="N14" s="67">
        <v>2.2</v>
      </c>
      <c r="O14" s="71">
        <v>2.2</v>
      </c>
      <c r="P14" s="71">
        <v>2.2</v>
      </c>
      <c r="Q14" s="71">
        <v>1.7</v>
      </c>
      <c r="R14" s="189">
        <v>2.13</v>
      </c>
      <c r="S14" s="189">
        <v>1.5</v>
      </c>
      <c r="T14" s="189">
        <v>1.7</v>
      </c>
      <c r="U14" s="189">
        <v>2</v>
      </c>
      <c r="V14" s="71">
        <v>1.7</v>
      </c>
      <c r="W14" s="71">
        <v>2</v>
      </c>
    </row>
    <row r="15" spans="1:23" ht="21" customHeight="1">
      <c r="A15" s="14" t="s">
        <v>166</v>
      </c>
      <c r="B15" s="61">
        <v>2636</v>
      </c>
      <c r="C15" s="61">
        <v>3475</v>
      </c>
      <c r="D15" s="61">
        <v>3463</v>
      </c>
      <c r="E15" s="61">
        <v>3295</v>
      </c>
      <c r="F15" s="61">
        <v>3250</v>
      </c>
      <c r="G15" s="61">
        <v>3347</v>
      </c>
      <c r="H15" s="61">
        <v>3272</v>
      </c>
      <c r="I15" s="61">
        <v>3240</v>
      </c>
      <c r="J15" s="61">
        <v>2517</v>
      </c>
      <c r="K15" s="61">
        <v>2750</v>
      </c>
      <c r="L15" s="206">
        <v>2881</v>
      </c>
      <c r="M15" s="206">
        <v>2676</v>
      </c>
      <c r="N15" s="61">
        <v>2715</v>
      </c>
      <c r="O15" s="61">
        <v>1923</v>
      </c>
      <c r="P15" s="61">
        <v>1975</v>
      </c>
      <c r="Q15" s="61">
        <v>1980</v>
      </c>
      <c r="R15" s="61">
        <v>1880</v>
      </c>
      <c r="S15" s="61">
        <v>1890</v>
      </c>
      <c r="T15" s="61">
        <v>1830</v>
      </c>
      <c r="U15" s="61">
        <v>1720</v>
      </c>
      <c r="V15" s="61">
        <v>1920</v>
      </c>
      <c r="W15" s="61">
        <v>420</v>
      </c>
    </row>
    <row r="22" spans="13:16" ht="15">
      <c r="M22" s="544"/>
      <c r="N22" s="544"/>
      <c r="P22" s="548"/>
    </row>
    <row r="23" spans="13:16" ht="15">
      <c r="M23" s="544"/>
      <c r="N23" s="544"/>
      <c r="P23" s="548"/>
    </row>
    <row r="24" spans="13:16" ht="15">
      <c r="M24" s="545"/>
      <c r="N24" s="544"/>
      <c r="P24" s="548"/>
    </row>
    <row r="25" spans="13:16" ht="15">
      <c r="M25" s="545"/>
      <c r="N25" s="545"/>
      <c r="P25" s="548"/>
    </row>
    <row r="26" spans="13:16" ht="15">
      <c r="M26" s="545"/>
      <c r="N26" s="545"/>
      <c r="P26" s="548"/>
    </row>
    <row r="27" spans="13:16" ht="15">
      <c r="M27" s="545"/>
      <c r="N27" s="545"/>
      <c r="P27" s="548"/>
    </row>
    <row r="28" spans="13:16" ht="15">
      <c r="M28" s="545"/>
      <c r="N28" s="545"/>
      <c r="P28" s="548"/>
    </row>
    <row r="29" spans="13:16" ht="15">
      <c r="M29" s="545"/>
      <c r="N29" s="545"/>
      <c r="P29" s="548"/>
    </row>
    <row r="30" spans="13:16" ht="15">
      <c r="M30" s="544"/>
      <c r="N30" s="546"/>
      <c r="P30" s="549"/>
    </row>
    <row r="31" spans="13:16" ht="15">
      <c r="M31" s="547"/>
      <c r="N31" s="546"/>
      <c r="P31" s="550"/>
    </row>
  </sheetData>
  <sheetProtection/>
  <printOptions/>
  <pageMargins left="0.7" right="0.7" top="0.75" bottom="0.75" header="0.3" footer="0.3"/>
  <pageSetup orientation="portrait" paperSize="9"/>
  <tableParts>
    <tablePart r:id="rId1"/>
  </tableParts>
</worksheet>
</file>

<file path=xl/worksheets/sheet22.xml><?xml version="1.0" encoding="utf-8"?>
<worksheet xmlns="http://schemas.openxmlformats.org/spreadsheetml/2006/main" xmlns:r="http://schemas.openxmlformats.org/officeDocument/2006/relationships">
  <dimension ref="A1:M14"/>
  <sheetViews>
    <sheetView zoomScalePageLayoutView="0" workbookViewId="0" topLeftCell="A1">
      <selection activeCell="C10" sqref="C10"/>
    </sheetView>
  </sheetViews>
  <sheetFormatPr defaultColWidth="9.140625" defaultRowHeight="12.75"/>
  <cols>
    <col min="1" max="1" width="21.421875" style="0" customWidth="1"/>
    <col min="2" max="13" width="11.57421875" style="0" customWidth="1"/>
  </cols>
  <sheetData>
    <row r="1" ht="16.5">
      <c r="A1" s="317" t="s">
        <v>691</v>
      </c>
    </row>
    <row r="2" ht="16.5">
      <c r="A2" s="423" t="s">
        <v>534</v>
      </c>
    </row>
    <row r="3" spans="1:13" ht="16.5">
      <c r="A3" s="423" t="s">
        <v>375</v>
      </c>
      <c r="B3" s="71"/>
      <c r="C3" s="71"/>
      <c r="D3" s="143"/>
      <c r="E3" s="71"/>
      <c r="F3" s="71"/>
      <c r="G3" s="71"/>
      <c r="H3" s="71"/>
      <c r="I3" s="71"/>
      <c r="J3" s="71"/>
      <c r="K3" s="71"/>
      <c r="L3" s="71"/>
      <c r="M3" s="71"/>
    </row>
    <row r="4" spans="1:13" ht="16.5">
      <c r="A4" s="481" t="s">
        <v>686</v>
      </c>
      <c r="B4" s="315" t="s">
        <v>587</v>
      </c>
      <c r="C4" s="316" t="s">
        <v>588</v>
      </c>
      <c r="D4" s="316" t="s">
        <v>589</v>
      </c>
      <c r="E4" s="316" t="s">
        <v>590</v>
      </c>
      <c r="F4" s="316" t="s">
        <v>591</v>
      </c>
      <c r="G4" s="316" t="s">
        <v>592</v>
      </c>
      <c r="H4" s="316" t="s">
        <v>593</v>
      </c>
      <c r="I4" s="316" t="s">
        <v>594</v>
      </c>
      <c r="J4" s="316" t="s">
        <v>595</v>
      </c>
      <c r="K4" s="316" t="s">
        <v>596</v>
      </c>
      <c r="L4" s="316" t="s">
        <v>597</v>
      </c>
      <c r="M4" s="316" t="s">
        <v>598</v>
      </c>
    </row>
    <row r="5" spans="1:13" ht="15.75">
      <c r="A5" s="2"/>
      <c r="B5" s="315"/>
      <c r="C5" s="316"/>
      <c r="D5" s="316"/>
      <c r="E5" s="68"/>
      <c r="F5" s="68"/>
      <c r="G5" s="68"/>
      <c r="H5" s="68"/>
      <c r="I5" s="68"/>
      <c r="J5" s="68"/>
      <c r="K5" s="68"/>
      <c r="L5" s="68"/>
      <c r="M5" s="46" t="s">
        <v>185</v>
      </c>
    </row>
    <row r="6" spans="1:13" ht="15.75">
      <c r="A6" s="52" t="s">
        <v>6</v>
      </c>
      <c r="B6" s="43">
        <v>47</v>
      </c>
      <c r="C6" s="11">
        <v>45.8</v>
      </c>
      <c r="D6" s="11">
        <v>45.9</v>
      </c>
      <c r="E6" s="11">
        <v>45.1</v>
      </c>
      <c r="F6" s="43">
        <v>44.05419803721461</v>
      </c>
      <c r="G6" s="43">
        <v>44.234491847430036</v>
      </c>
      <c r="H6" s="132">
        <v>43.3</v>
      </c>
      <c r="I6" s="94">
        <v>42.843859476803196</v>
      </c>
      <c r="J6" s="132">
        <v>42.3</v>
      </c>
      <c r="K6" s="200">
        <v>42.468364291400675</v>
      </c>
      <c r="L6" s="200">
        <v>41.0446513773309</v>
      </c>
      <c r="M6" s="200">
        <v>44.83133251378976</v>
      </c>
    </row>
    <row r="7" spans="1:13" ht="15.75">
      <c r="A7" s="52" t="s">
        <v>370</v>
      </c>
      <c r="B7" s="11">
        <v>2.3</v>
      </c>
      <c r="C7" s="11">
        <v>2.8</v>
      </c>
      <c r="D7" s="43">
        <v>3</v>
      </c>
      <c r="E7" s="11">
        <v>2.9</v>
      </c>
      <c r="F7" s="43">
        <v>3.4687856361936427</v>
      </c>
      <c r="G7" s="43">
        <v>3.4418768872640086</v>
      </c>
      <c r="H7" s="132">
        <v>3.5000000000000004</v>
      </c>
      <c r="I7" s="94">
        <v>3.5955865501096813</v>
      </c>
      <c r="J7" s="132">
        <v>3.7</v>
      </c>
      <c r="K7" s="200">
        <v>3.7858269464311247</v>
      </c>
      <c r="L7" s="200">
        <v>4.103745739150306</v>
      </c>
      <c r="M7" s="200">
        <v>3.8485700278628387</v>
      </c>
    </row>
    <row r="8" spans="1:13" ht="15.75">
      <c r="A8" s="52" t="s">
        <v>371</v>
      </c>
      <c r="B8" s="11">
        <v>0.6</v>
      </c>
      <c r="C8" s="11">
        <v>0.7</v>
      </c>
      <c r="D8" s="43">
        <v>1</v>
      </c>
      <c r="E8" s="11">
        <v>1.6</v>
      </c>
      <c r="F8" s="43">
        <v>2.7640314336634595</v>
      </c>
      <c r="G8" s="43">
        <v>2.756046942709285</v>
      </c>
      <c r="H8" s="132">
        <v>2.9000000000000004</v>
      </c>
      <c r="I8" s="94">
        <v>2.9021379694201617</v>
      </c>
      <c r="J8" s="132">
        <v>2.8</v>
      </c>
      <c r="K8" s="200">
        <v>2.413470014107744</v>
      </c>
      <c r="L8" s="200">
        <v>2.650983777561958</v>
      </c>
      <c r="M8" s="200">
        <v>2.560375643296536</v>
      </c>
    </row>
    <row r="9" spans="1:13" ht="15.75">
      <c r="A9" s="52" t="s">
        <v>372</v>
      </c>
      <c r="B9" s="11">
        <v>6.7</v>
      </c>
      <c r="C9" s="11">
        <v>7.4</v>
      </c>
      <c r="D9" s="11">
        <v>7.5</v>
      </c>
      <c r="E9" s="11">
        <v>7.8</v>
      </c>
      <c r="F9" s="43">
        <v>7.49748072837438</v>
      </c>
      <c r="G9" s="43">
        <v>7.807499584314385</v>
      </c>
      <c r="H9" s="132">
        <v>7.8</v>
      </c>
      <c r="I9" s="94">
        <v>9.335035851095178</v>
      </c>
      <c r="J9" s="132">
        <v>9.7</v>
      </c>
      <c r="K9" s="200">
        <v>9.832307800664623</v>
      </c>
      <c r="L9" s="200">
        <v>10.164467211293712</v>
      </c>
      <c r="M9" s="200">
        <v>9.905473286410768</v>
      </c>
    </row>
    <row r="10" spans="1:13" ht="15.75">
      <c r="A10" s="52" t="s">
        <v>373</v>
      </c>
      <c r="B10" s="11">
        <v>23.3</v>
      </c>
      <c r="C10" s="11">
        <v>22.9</v>
      </c>
      <c r="D10" s="11">
        <v>22.4</v>
      </c>
      <c r="E10" s="11">
        <v>22.2</v>
      </c>
      <c r="F10" s="43">
        <v>21.407497266777494</v>
      </c>
      <c r="G10" s="43">
        <v>21.904681749040844</v>
      </c>
      <c r="H10" s="132">
        <v>22.400000000000002</v>
      </c>
      <c r="I10" s="94">
        <v>22.333758962773796</v>
      </c>
      <c r="J10" s="132">
        <v>22.8</v>
      </c>
      <c r="K10" s="200">
        <v>23.144810335149625</v>
      </c>
      <c r="L10" s="200">
        <v>23.79093430833</v>
      </c>
      <c r="M10" s="200">
        <v>22.769679515763073</v>
      </c>
    </row>
    <row r="11" spans="1:13" ht="15.75">
      <c r="A11" s="52" t="s">
        <v>84</v>
      </c>
      <c r="B11" s="11">
        <v>18.1</v>
      </c>
      <c r="C11" s="11">
        <v>18.2</v>
      </c>
      <c r="D11" s="11">
        <v>18.2</v>
      </c>
      <c r="E11" s="11">
        <v>18.2</v>
      </c>
      <c r="F11" s="43">
        <v>18.757073751008242</v>
      </c>
      <c r="G11" s="43">
        <v>17.73427733312532</v>
      </c>
      <c r="H11" s="132">
        <v>17.9</v>
      </c>
      <c r="I11" s="94">
        <v>16.63141581813618</v>
      </c>
      <c r="J11" s="132">
        <v>16.5</v>
      </c>
      <c r="K11" s="200">
        <v>16.20725791132824</v>
      </c>
      <c r="L11" s="200">
        <v>15.980169989653357</v>
      </c>
      <c r="M11" s="200">
        <v>14.093275226216198</v>
      </c>
    </row>
    <row r="12" spans="1:13" ht="15.75">
      <c r="A12" s="52" t="s">
        <v>374</v>
      </c>
      <c r="B12" s="11">
        <v>1.6</v>
      </c>
      <c r="C12" s="11">
        <v>1.6</v>
      </c>
      <c r="D12" s="11">
        <v>1.6</v>
      </c>
      <c r="E12" s="11">
        <v>1.7</v>
      </c>
      <c r="F12" s="43">
        <v>1.6226034826924436</v>
      </c>
      <c r="G12" s="43">
        <v>1.6374934054813024</v>
      </c>
      <c r="H12" s="132">
        <v>1.7000000000000002</v>
      </c>
      <c r="I12" s="94">
        <v>1.7612327974767812</v>
      </c>
      <c r="J12" s="132">
        <v>1.6</v>
      </c>
      <c r="K12" s="200">
        <v>1.6602744287004014</v>
      </c>
      <c r="L12" s="200">
        <v>1.6821231568056163</v>
      </c>
      <c r="M12" s="200">
        <v>1.5485924462390095</v>
      </c>
    </row>
    <row r="13" spans="1:13" ht="15.75">
      <c r="A13" s="52" t="s">
        <v>70</v>
      </c>
      <c r="B13" s="11">
        <v>0.4</v>
      </c>
      <c r="C13" s="11">
        <v>0.5</v>
      </c>
      <c r="D13" s="11">
        <v>0.3</v>
      </c>
      <c r="E13" s="11">
        <v>0.5</v>
      </c>
      <c r="F13" s="43">
        <v>0.42832966407572154</v>
      </c>
      <c r="G13" s="43">
        <v>0.48363225063481863</v>
      </c>
      <c r="H13" s="132">
        <v>0.4</v>
      </c>
      <c r="I13" s="94">
        <v>0.5969725741850287</v>
      </c>
      <c r="J13" s="132">
        <v>0.5</v>
      </c>
      <c r="K13" s="200">
        <v>0.4876882722175623</v>
      </c>
      <c r="L13" s="200">
        <v>0.5829244398741475</v>
      </c>
      <c r="M13" s="200">
        <v>0.4427013404218104</v>
      </c>
    </row>
    <row r="14" spans="1:13" ht="21" customHeight="1">
      <c r="A14" s="28" t="s">
        <v>166</v>
      </c>
      <c r="B14" s="480">
        <v>415804</v>
      </c>
      <c r="C14" s="480">
        <v>439401</v>
      </c>
      <c r="D14" s="480">
        <v>427104</v>
      </c>
      <c r="E14" s="480">
        <v>457488</v>
      </c>
      <c r="F14" s="480">
        <v>467397</v>
      </c>
      <c r="G14" s="480">
        <v>487147</v>
      </c>
      <c r="H14" s="480">
        <v>480161</v>
      </c>
      <c r="I14" s="480">
        <v>458145</v>
      </c>
      <c r="J14" s="480">
        <v>473160</v>
      </c>
      <c r="K14" s="480">
        <v>468537</v>
      </c>
      <c r="L14" s="480">
        <v>472617</v>
      </c>
      <c r="M14" s="480">
        <v>405917</v>
      </c>
    </row>
  </sheetData>
  <sheetProtection/>
  <printOptions/>
  <pageMargins left="0.7" right="0.7" top="0.75" bottom="0.75" header="0.3" footer="0.3"/>
  <pageSetup orientation="portrait" paperSize="9"/>
  <tableParts>
    <tablePart r:id="rId1"/>
  </tableParts>
</worksheet>
</file>

<file path=xl/worksheets/sheet23.xml><?xml version="1.0" encoding="utf-8"?>
<worksheet xmlns="http://schemas.openxmlformats.org/spreadsheetml/2006/main" xmlns:r="http://schemas.openxmlformats.org/officeDocument/2006/relationships">
  <sheetPr>
    <pageSetUpPr fitToPage="1"/>
  </sheetPr>
  <dimension ref="A1:P27"/>
  <sheetViews>
    <sheetView zoomScale="87" zoomScaleNormal="87" zoomScalePageLayoutView="0" workbookViewId="0" topLeftCell="A1">
      <selection activeCell="A3" sqref="A3"/>
    </sheetView>
  </sheetViews>
  <sheetFormatPr defaultColWidth="9.140625" defaultRowHeight="12.75"/>
  <cols>
    <col min="1" max="1" width="53.421875" style="358" customWidth="1"/>
    <col min="2" max="2" width="14.28125" style="358" customWidth="1"/>
    <col min="3" max="3" width="12.28125" style="358" customWidth="1"/>
    <col min="4" max="4" width="12.00390625" style="358" customWidth="1"/>
    <col min="5" max="5" width="14.8515625" style="358" customWidth="1"/>
    <col min="6" max="6" width="13.57421875" style="358" customWidth="1"/>
    <col min="7" max="7" width="11.57421875" style="358" customWidth="1"/>
    <col min="8" max="8" width="8.7109375" style="358" customWidth="1"/>
    <col min="9" max="16384" width="9.140625" style="358" customWidth="1"/>
  </cols>
  <sheetData>
    <row r="1" spans="1:8" ht="15.75">
      <c r="A1" s="366" t="s">
        <v>512</v>
      </c>
      <c r="B1" s="313"/>
      <c r="C1" s="313"/>
      <c r="D1" s="313"/>
      <c r="E1" s="313"/>
      <c r="F1" s="313"/>
      <c r="G1" s="313"/>
      <c r="H1" s="313"/>
    </row>
    <row r="2" spans="1:8" ht="15.75">
      <c r="A2" s="313" t="s">
        <v>534</v>
      </c>
      <c r="B2" s="366"/>
      <c r="C2" s="366"/>
      <c r="D2" s="366"/>
      <c r="E2" s="366"/>
      <c r="F2" s="366"/>
      <c r="G2" s="366"/>
      <c r="H2" s="313"/>
    </row>
    <row r="3" spans="1:8" ht="15.75">
      <c r="A3" s="366" t="s">
        <v>799</v>
      </c>
      <c r="B3" s="366"/>
      <c r="C3" s="366"/>
      <c r="D3" s="366"/>
      <c r="E3" s="366"/>
      <c r="F3" s="366"/>
      <c r="G3" s="366"/>
      <c r="H3" s="313"/>
    </row>
    <row r="4" spans="1:8" ht="15.75">
      <c r="A4" s="313" t="s">
        <v>381</v>
      </c>
      <c r="B4" s="374"/>
      <c r="C4" s="374"/>
      <c r="H4" s="313"/>
    </row>
    <row r="5" spans="1:8" ht="62.25" customHeight="1">
      <c r="A5" s="373" t="s">
        <v>56</v>
      </c>
      <c r="B5" s="482" t="s">
        <v>696</v>
      </c>
      <c r="C5" s="482" t="s">
        <v>697</v>
      </c>
      <c r="D5" s="482" t="s">
        <v>23</v>
      </c>
      <c r="E5" s="483" t="s">
        <v>694</v>
      </c>
      <c r="F5" s="483" t="s">
        <v>695</v>
      </c>
      <c r="G5" s="482" t="s">
        <v>698</v>
      </c>
      <c r="H5" s="313"/>
    </row>
    <row r="6" spans="1:7" ht="15">
      <c r="A6" s="313"/>
      <c r="B6" s="313"/>
      <c r="C6" s="313"/>
      <c r="D6" s="313"/>
      <c r="E6" s="313"/>
      <c r="F6" s="313"/>
      <c r="G6" s="385" t="s">
        <v>72</v>
      </c>
    </row>
    <row r="7" spans="1:7" ht="15.75">
      <c r="A7" s="366" t="s">
        <v>57</v>
      </c>
      <c r="B7" s="313"/>
      <c r="C7" s="313"/>
      <c r="D7" s="313"/>
      <c r="E7" s="313"/>
      <c r="F7" s="313"/>
      <c r="G7" s="313"/>
    </row>
    <row r="8" spans="1:9" ht="15">
      <c r="A8" s="377" t="s">
        <v>62</v>
      </c>
      <c r="B8" s="356">
        <v>940.3150528798333</v>
      </c>
      <c r="C8" s="356">
        <v>821.3289619881489</v>
      </c>
      <c r="D8" s="356">
        <v>246.353167008899</v>
      </c>
      <c r="E8" s="356">
        <v>626.798850255131</v>
      </c>
      <c r="F8" s="356">
        <v>42.729662341222316</v>
      </c>
      <c r="G8" s="110">
        <f>SUM(B8:F8)</f>
        <v>2677.525694473234</v>
      </c>
      <c r="I8" s="370"/>
    </row>
    <row r="9" spans="1:9" ht="15">
      <c r="A9" s="377" t="s">
        <v>63</v>
      </c>
      <c r="B9" s="356">
        <v>919.6171870184303</v>
      </c>
      <c r="C9" s="356">
        <v>337.70189248273135</v>
      </c>
      <c r="D9" s="356">
        <v>75.98762557196595</v>
      </c>
      <c r="E9" s="356">
        <v>270.57630423124203</v>
      </c>
      <c r="F9" s="356">
        <v>19.950506291023096</v>
      </c>
      <c r="G9" s="110">
        <f>SUM(B9:F9)</f>
        <v>1623.833515595393</v>
      </c>
      <c r="I9" s="370"/>
    </row>
    <row r="10" spans="1:9" ht="15">
      <c r="A10" s="484" t="s">
        <v>704</v>
      </c>
      <c r="B10" s="356">
        <v>0</v>
      </c>
      <c r="C10" s="356">
        <v>0</v>
      </c>
      <c r="D10" s="356">
        <v>0</v>
      </c>
      <c r="E10" s="356">
        <v>0</v>
      </c>
      <c r="F10" s="356">
        <v>0</v>
      </c>
      <c r="G10" s="110">
        <f>SUM(B10:F10)</f>
        <v>0</v>
      </c>
      <c r="I10" s="370"/>
    </row>
    <row r="11" spans="1:9" ht="15">
      <c r="A11" s="484" t="s">
        <v>262</v>
      </c>
      <c r="B11" s="356">
        <v>36.30205757029313</v>
      </c>
      <c r="C11" s="356">
        <v>65.10406245676462</v>
      </c>
      <c r="D11" s="356">
        <v>77.48387361577254</v>
      </c>
      <c r="E11" s="356">
        <v>72.46659791091973</v>
      </c>
      <c r="F11" s="356">
        <v>8.107266076681213</v>
      </c>
      <c r="G11" s="110">
        <f>SUM(B11:F11)</f>
        <v>259.4638576304312</v>
      </c>
      <c r="I11" s="370"/>
    </row>
    <row r="12" spans="1:9" ht="15">
      <c r="A12" s="377" t="s">
        <v>263</v>
      </c>
      <c r="B12" s="110">
        <f aca="true" t="shared" si="0" ref="B12:G12">SUM(B8:B11)</f>
        <v>1896.2342974685566</v>
      </c>
      <c r="C12" s="110">
        <f t="shared" si="0"/>
        <v>1224.134916927645</v>
      </c>
      <c r="D12" s="110">
        <f t="shared" si="0"/>
        <v>399.8246661966375</v>
      </c>
      <c r="E12" s="110">
        <f t="shared" si="0"/>
        <v>969.8417523972928</v>
      </c>
      <c r="F12" s="110">
        <f t="shared" si="0"/>
        <v>70.78743470892663</v>
      </c>
      <c r="G12" s="110">
        <f t="shared" si="0"/>
        <v>4560.823067699059</v>
      </c>
      <c r="I12" s="370"/>
    </row>
    <row r="13" spans="1:9" ht="20.25" customHeight="1">
      <c r="A13" s="377" t="s">
        <v>58</v>
      </c>
      <c r="B13" s="356">
        <v>6.809775622300854</v>
      </c>
      <c r="C13" s="356">
        <v>41.11920041908096</v>
      </c>
      <c r="D13" s="356">
        <v>6.100376746063191</v>
      </c>
      <c r="E13" s="356">
        <v>53.855521488820166</v>
      </c>
      <c r="F13" s="356"/>
      <c r="G13" s="110">
        <f aca="true" t="shared" si="1" ref="G13:G18">SUM(B13:F13)</f>
        <v>107.88487427626518</v>
      </c>
      <c r="I13" s="370"/>
    </row>
    <row r="14" spans="1:9" ht="15">
      <c r="A14" s="377" t="s">
        <v>59</v>
      </c>
      <c r="B14" s="356">
        <v>35.741568188859695</v>
      </c>
      <c r="C14" s="356">
        <v>59.71242471784829</v>
      </c>
      <c r="D14" s="356">
        <v>5.740604550549508</v>
      </c>
      <c r="E14" s="356">
        <v>22.37789602595409</v>
      </c>
      <c r="F14" s="356">
        <v>11.319513087404117</v>
      </c>
      <c r="G14" s="110">
        <f t="shared" si="1"/>
        <v>134.89200657061568</v>
      </c>
      <c r="I14" s="370"/>
    </row>
    <row r="15" spans="1:9" ht="15">
      <c r="A15" s="377" t="s">
        <v>60</v>
      </c>
      <c r="B15" s="356">
        <v>5.085598032209692</v>
      </c>
      <c r="C15" s="356">
        <v>52.77748162605104</v>
      </c>
      <c r="D15" s="356"/>
      <c r="E15" s="356">
        <v>17.623380395248844</v>
      </c>
      <c r="F15" s="356">
        <v>3.4187799454949377</v>
      </c>
      <c r="G15" s="110">
        <f t="shared" si="1"/>
        <v>78.90523999900451</v>
      </c>
      <c r="I15" s="370"/>
    </row>
    <row r="16" spans="1:9" ht="15">
      <c r="A16" s="377" t="s">
        <v>61</v>
      </c>
      <c r="B16" s="356">
        <v>118.73344255523412</v>
      </c>
      <c r="C16" s="356">
        <v>72.59681522137714</v>
      </c>
      <c r="D16" s="356">
        <v>4.735540068100117</v>
      </c>
      <c r="E16" s="356">
        <v>21.0289164174772</v>
      </c>
      <c r="F16" s="356">
        <v>10.121687574127819</v>
      </c>
      <c r="G16" s="110">
        <f t="shared" si="1"/>
        <v>227.21640183631638</v>
      </c>
      <c r="I16" s="370"/>
    </row>
    <row r="17" spans="1:12" ht="15.75" customHeight="1">
      <c r="A17" s="377" t="s">
        <v>201</v>
      </c>
      <c r="B17" s="356">
        <v>57.021544670950654</v>
      </c>
      <c r="C17" s="356">
        <v>35.63918602363256</v>
      </c>
      <c r="D17" s="356">
        <v>2.9596068677210265</v>
      </c>
      <c r="E17" s="356">
        <v>8.724460510429708</v>
      </c>
      <c r="F17" s="356">
        <v>0</v>
      </c>
      <c r="G17" s="110">
        <f t="shared" si="1"/>
        <v>104.34479807273394</v>
      </c>
      <c r="I17" s="370"/>
      <c r="L17" s="312"/>
    </row>
    <row r="18" spans="1:9" ht="15">
      <c r="A18" s="377" t="s">
        <v>202</v>
      </c>
      <c r="B18" s="356">
        <v>8.870776745137848</v>
      </c>
      <c r="C18" s="356">
        <v>0</v>
      </c>
      <c r="D18" s="356">
        <v>3.3748887149181446</v>
      </c>
      <c r="E18" s="356">
        <v>5.778881161930036</v>
      </c>
      <c r="F18" s="356">
        <v>0</v>
      </c>
      <c r="G18" s="110">
        <f t="shared" si="1"/>
        <v>18.024546621986026</v>
      </c>
      <c r="H18" s="376"/>
      <c r="I18" s="370"/>
    </row>
    <row r="19" spans="1:10" ht="16.5" customHeight="1">
      <c r="A19" s="377" t="s">
        <v>103</v>
      </c>
      <c r="B19" s="356">
        <v>62.84733181679746</v>
      </c>
      <c r="C19" s="356">
        <v>118.39029731228283</v>
      </c>
      <c r="D19" s="356">
        <v>58.3375684413877</v>
      </c>
      <c r="E19" s="356">
        <v>68.18173747728105</v>
      </c>
      <c r="F19" s="356">
        <v>4.628455383964179</v>
      </c>
      <c r="G19" s="110">
        <f>SUM(B19:F19)</f>
        <v>312.38539043171323</v>
      </c>
      <c r="I19" s="370"/>
      <c r="J19" s="365"/>
    </row>
    <row r="20" spans="1:9" ht="24" customHeight="1">
      <c r="A20" s="485" t="s">
        <v>64</v>
      </c>
      <c r="B20" s="110">
        <f aca="true" t="shared" si="2" ref="B20:G20">SUM(B13:B19)+B12</f>
        <v>2191.344335100047</v>
      </c>
      <c r="C20" s="110">
        <f t="shared" si="2"/>
        <v>1604.3703222479178</v>
      </c>
      <c r="D20" s="110">
        <f t="shared" si="2"/>
        <v>481.0732515853772</v>
      </c>
      <c r="E20" s="110">
        <f t="shared" si="2"/>
        <v>1167.4125458744338</v>
      </c>
      <c r="F20" s="110">
        <f t="shared" si="2"/>
        <v>100.27587069991768</v>
      </c>
      <c r="G20" s="110">
        <f t="shared" si="2"/>
        <v>5544.476325507694</v>
      </c>
      <c r="I20" s="370"/>
    </row>
    <row r="21" spans="1:9" ht="27" customHeight="1">
      <c r="A21" s="366" t="s">
        <v>65</v>
      </c>
      <c r="B21" s="356">
        <v>23.401451652609023</v>
      </c>
      <c r="C21" s="356">
        <v>42.90969888179944</v>
      </c>
      <c r="D21" s="356">
        <v>7.410661343731185</v>
      </c>
      <c r="E21" s="356">
        <v>15.266893879166501</v>
      </c>
      <c r="F21" s="356">
        <v>0</v>
      </c>
      <c r="G21" s="110">
        <f>SUM(B21:F21)</f>
        <v>88.98870575730615</v>
      </c>
      <c r="I21" s="370"/>
    </row>
    <row r="22" spans="1:9" ht="26.25" customHeight="1">
      <c r="A22" s="366" t="s">
        <v>66</v>
      </c>
      <c r="B22" s="77"/>
      <c r="C22" s="77"/>
      <c r="D22" s="77"/>
      <c r="E22" s="77"/>
      <c r="F22" s="77"/>
      <c r="G22" s="77"/>
      <c r="I22" s="370"/>
    </row>
    <row r="23" spans="1:9" ht="15">
      <c r="A23" s="377" t="s">
        <v>67</v>
      </c>
      <c r="B23" s="356">
        <v>6.4594129691967</v>
      </c>
      <c r="C23" s="77">
        <v>57.86474848447535</v>
      </c>
      <c r="D23" s="77">
        <v>14.131217546363143</v>
      </c>
      <c r="E23" s="77">
        <v>18.978939585017244</v>
      </c>
      <c r="F23" s="356">
        <v>7.305070445959987</v>
      </c>
      <c r="G23" s="110">
        <f>SUM(B23:F23)</f>
        <v>104.73938903101242</v>
      </c>
      <c r="I23" s="370"/>
    </row>
    <row r="24" spans="1:9" ht="15">
      <c r="A24" s="377" t="s">
        <v>68</v>
      </c>
      <c r="B24" s="77">
        <v>25.140510240864597</v>
      </c>
      <c r="C24" s="77">
        <v>34.30304829180438</v>
      </c>
      <c r="D24" s="77">
        <v>2.788386424735079</v>
      </c>
      <c r="E24" s="356">
        <v>3.2451807139517648</v>
      </c>
      <c r="F24" s="356">
        <v>0</v>
      </c>
      <c r="G24" s="110">
        <f>SUM(B24:F24)</f>
        <v>65.47712567135582</v>
      </c>
      <c r="I24" s="370"/>
    </row>
    <row r="25" spans="1:9" ht="15">
      <c r="A25" s="377" t="s">
        <v>703</v>
      </c>
      <c r="B25" s="356">
        <v>0.1549489699784989</v>
      </c>
      <c r="C25" s="515">
        <v>2.8554289786715117</v>
      </c>
      <c r="D25" s="356">
        <v>0</v>
      </c>
      <c r="E25" s="356">
        <v>0.29490542957345744</v>
      </c>
      <c r="F25" s="356">
        <v>0</v>
      </c>
      <c r="G25" s="356">
        <f>SUM(B25:F25)</f>
        <v>3.305283378223468</v>
      </c>
      <c r="I25" s="370"/>
    </row>
    <row r="26" spans="1:9" ht="15.75">
      <c r="A26" s="485" t="s">
        <v>86</v>
      </c>
      <c r="B26" s="110">
        <f>SUM(B23:B25)</f>
        <v>31.754872180039797</v>
      </c>
      <c r="C26" s="110">
        <f>SUM(C23:C25)</f>
        <v>95.02322575495124</v>
      </c>
      <c r="D26" s="110">
        <f>SUM(D23:D25)</f>
        <v>16.919603971098223</v>
      </c>
      <c r="E26" s="110">
        <f>SUM(E23:E25)</f>
        <v>22.519025728542466</v>
      </c>
      <c r="F26" s="110">
        <f>SUM(F23:F25)</f>
        <v>7.305070445959987</v>
      </c>
      <c r="G26" s="110">
        <f>SUM(B26:F26)</f>
        <v>173.5217980805917</v>
      </c>
      <c r="I26" s="370"/>
    </row>
    <row r="27" spans="1:16" ht="25.5" customHeight="1">
      <c r="A27" s="366" t="s">
        <v>85</v>
      </c>
      <c r="B27" s="97">
        <f aca="true" t="shared" si="3" ref="B27:G27">B20+B21+B26</f>
        <v>2246.500658932696</v>
      </c>
      <c r="C27" s="97">
        <f t="shared" si="3"/>
        <v>1742.3032468846684</v>
      </c>
      <c r="D27" s="97">
        <f t="shared" si="3"/>
        <v>505.4035169002066</v>
      </c>
      <c r="E27" s="97">
        <f t="shared" si="3"/>
        <v>1205.1984654821426</v>
      </c>
      <c r="F27" s="97">
        <f t="shared" si="3"/>
        <v>107.58094114587766</v>
      </c>
      <c r="G27" s="97">
        <f t="shared" si="3"/>
        <v>5806.986829345592</v>
      </c>
      <c r="H27" s="97"/>
      <c r="I27" s="370"/>
      <c r="L27" s="365"/>
      <c r="O27" s="389"/>
      <c r="P27" s="389"/>
    </row>
  </sheetData>
  <sheetProtection/>
  <printOptions/>
  <pageMargins left="0.75" right="0.75" top="0.98" bottom="0.75" header="0.5" footer="0.5"/>
  <pageSetup fitToHeight="1" fitToWidth="1" horizontalDpi="96" verticalDpi="96" orientation="portrait" paperSize="9" scale="64" r:id="rId2"/>
  <headerFooter alignWithMargins="0">
    <oddHeader>&amp;R&amp;"Arial,Bold"&amp;14PERSONAL AND CROSS-MODAL TRAVEL</oddHeader>
  </headerFooter>
  <tableParts>
    <tablePart r:id="rId1"/>
  </tableParts>
</worksheet>
</file>

<file path=xl/worksheets/sheet24.xml><?xml version="1.0" encoding="utf-8"?>
<worksheet xmlns="http://schemas.openxmlformats.org/spreadsheetml/2006/main" xmlns:r="http://schemas.openxmlformats.org/officeDocument/2006/relationships">
  <dimension ref="A1:H29"/>
  <sheetViews>
    <sheetView zoomScale="89" zoomScaleNormal="89" zoomScalePageLayoutView="0" workbookViewId="0" topLeftCell="A1">
      <selection activeCell="A3" sqref="A3"/>
    </sheetView>
  </sheetViews>
  <sheetFormatPr defaultColWidth="9.140625" defaultRowHeight="12.75"/>
  <cols>
    <col min="1" max="1" width="43.00390625" style="0" customWidth="1"/>
    <col min="3" max="3" width="11.421875" style="0" customWidth="1"/>
    <col min="4" max="4" width="13.140625" style="0" customWidth="1"/>
    <col min="5" max="5" width="14.421875" style="0" customWidth="1"/>
    <col min="6" max="6" width="8.421875" style="0" customWidth="1"/>
    <col min="7" max="7" width="11.00390625" style="0" customWidth="1"/>
  </cols>
  <sheetData>
    <row r="1" spans="1:8" ht="16.5">
      <c r="A1" s="375" t="s">
        <v>709</v>
      </c>
      <c r="H1" s="8"/>
    </row>
    <row r="2" ht="15">
      <c r="A2" s="8" t="s">
        <v>534</v>
      </c>
    </row>
    <row r="3" ht="15.75">
      <c r="A3" s="366" t="s">
        <v>799</v>
      </c>
    </row>
    <row r="4" spans="1:8" ht="15">
      <c r="A4" s="8" t="s">
        <v>381</v>
      </c>
      <c r="B4" s="358"/>
      <c r="C4" s="358"/>
      <c r="D4" s="358"/>
      <c r="E4" s="358"/>
      <c r="F4" s="358"/>
      <c r="G4" s="313"/>
      <c r="H4" s="313"/>
    </row>
    <row r="5" spans="1:8" ht="47.25">
      <c r="A5" s="486" t="s">
        <v>56</v>
      </c>
      <c r="B5" s="482" t="s">
        <v>107</v>
      </c>
      <c r="C5" s="482" t="s">
        <v>97</v>
      </c>
      <c r="D5" s="482" t="s">
        <v>705</v>
      </c>
      <c r="E5" s="488" t="s">
        <v>706</v>
      </c>
      <c r="F5" s="487" t="s">
        <v>71</v>
      </c>
      <c r="G5" s="482" t="s">
        <v>707</v>
      </c>
      <c r="H5" s="487" t="s">
        <v>33</v>
      </c>
    </row>
    <row r="6" spans="1:8" ht="15">
      <c r="A6" s="358"/>
      <c r="B6" s="358"/>
      <c r="C6" s="358"/>
      <c r="D6" s="358"/>
      <c r="E6" s="358"/>
      <c r="F6" s="358"/>
      <c r="G6" s="358"/>
      <c r="H6" s="372" t="s">
        <v>72</v>
      </c>
    </row>
    <row r="7" spans="1:8" ht="15.75">
      <c r="A7" s="369" t="s">
        <v>57</v>
      </c>
      <c r="B7" s="313"/>
      <c r="C7" s="313"/>
      <c r="D7" s="313"/>
      <c r="E7" s="313"/>
      <c r="F7" s="313"/>
      <c r="G7" s="313"/>
      <c r="H7" s="313"/>
    </row>
    <row r="8" spans="1:8" ht="15">
      <c r="A8" s="368" t="s">
        <v>62</v>
      </c>
      <c r="B8" s="516">
        <v>1481.490279963391</v>
      </c>
      <c r="C8" s="516">
        <v>14.235168752073314</v>
      </c>
      <c r="D8" s="517">
        <v>127.40183899231764</v>
      </c>
      <c r="E8" s="353">
        <v>55.28175898032037</v>
      </c>
      <c r="F8" s="516">
        <v>106.96653375123672</v>
      </c>
      <c r="G8" s="516">
        <v>892.1501140338929</v>
      </c>
      <c r="H8" s="115">
        <f>SUM(B8:G8)</f>
        <v>2677.525694473232</v>
      </c>
    </row>
    <row r="9" spans="1:8" ht="15">
      <c r="A9" s="368" t="s">
        <v>63</v>
      </c>
      <c r="B9" s="516">
        <v>503.40843886082337</v>
      </c>
      <c r="C9" s="516">
        <v>1.4775312600070558</v>
      </c>
      <c r="D9" s="517">
        <v>109.0607679927259</v>
      </c>
      <c r="E9" s="517">
        <v>38.660403381306416</v>
      </c>
      <c r="F9" s="516">
        <v>169.5387384935501</v>
      </c>
      <c r="G9" s="516">
        <v>801.6876356069774</v>
      </c>
      <c r="H9" s="115">
        <f>SUM(B9:G9)</f>
        <v>1623.8335155953903</v>
      </c>
    </row>
    <row r="10" spans="1:8" ht="15">
      <c r="A10" s="371" t="s">
        <v>711</v>
      </c>
      <c r="B10" s="353">
        <v>0</v>
      </c>
      <c r="C10" s="353">
        <v>0</v>
      </c>
      <c r="D10" s="353">
        <v>0</v>
      </c>
      <c r="E10" s="353">
        <v>0</v>
      </c>
      <c r="F10" s="353">
        <v>0</v>
      </c>
      <c r="G10" s="353">
        <v>0</v>
      </c>
      <c r="H10" s="115">
        <f>SUM(B10:G10)</f>
        <v>0</v>
      </c>
    </row>
    <row r="11" spans="1:8" ht="15">
      <c r="A11" s="371" t="s">
        <v>262</v>
      </c>
      <c r="B11" s="518">
        <v>200.05895883209928</v>
      </c>
      <c r="C11" s="518">
        <v>2.1229949257736034</v>
      </c>
      <c r="D11" s="353">
        <v>7.922804362147251</v>
      </c>
      <c r="E11" s="353">
        <v>5.530389133075641</v>
      </c>
      <c r="F11" s="353">
        <v>23.54958131616349</v>
      </c>
      <c r="G11" s="519">
        <v>20.27912906117211</v>
      </c>
      <c r="H11" s="115">
        <f>SUM(B11:G11)</f>
        <v>259.46385763043133</v>
      </c>
    </row>
    <row r="12" spans="1:8" ht="15">
      <c r="A12" s="368" t="s">
        <v>708</v>
      </c>
      <c r="B12" s="110">
        <f aca="true" t="shared" si="0" ref="B12:H12">SUM(B8:B11)</f>
        <v>2184.9576776563135</v>
      </c>
      <c r="C12" s="110">
        <f t="shared" si="0"/>
        <v>17.835694937853972</v>
      </c>
      <c r="D12" s="110">
        <f t="shared" si="0"/>
        <v>244.38541134719077</v>
      </c>
      <c r="E12" s="110">
        <f t="shared" si="0"/>
        <v>99.47255149470243</v>
      </c>
      <c r="F12" s="110">
        <f t="shared" si="0"/>
        <v>300.05485356095033</v>
      </c>
      <c r="G12" s="110">
        <f t="shared" si="0"/>
        <v>1714.1168787020424</v>
      </c>
      <c r="H12" s="110">
        <f t="shared" si="0"/>
        <v>4560.823067699053</v>
      </c>
    </row>
    <row r="13" spans="1:8" ht="27" customHeight="1">
      <c r="A13" s="368" t="s">
        <v>58</v>
      </c>
      <c r="B13" s="353">
        <v>17.52554584098541</v>
      </c>
      <c r="C13" s="353">
        <v>8.976554662527565</v>
      </c>
      <c r="D13" s="353">
        <v>40.66902231495754</v>
      </c>
      <c r="E13" s="353">
        <v>0</v>
      </c>
      <c r="F13" s="353">
        <v>33.41632603706333</v>
      </c>
      <c r="G13" s="353">
        <v>7.297425420731349</v>
      </c>
      <c r="H13" s="110">
        <f aca="true" t="shared" si="1" ref="H13:H18">SUM(B13:G13)</f>
        <v>107.88487427626518</v>
      </c>
    </row>
    <row r="14" spans="1:8" ht="15">
      <c r="A14" s="368" t="s">
        <v>59</v>
      </c>
      <c r="B14" s="353">
        <v>38.70575036128727</v>
      </c>
      <c r="C14" s="353">
        <v>0</v>
      </c>
      <c r="D14" s="353">
        <v>54.05237342966721</v>
      </c>
      <c r="E14" s="353">
        <v>0</v>
      </c>
      <c r="F14" s="353">
        <v>0</v>
      </c>
      <c r="G14" s="353">
        <v>42.133882779661214</v>
      </c>
      <c r="H14" s="110">
        <f t="shared" si="1"/>
        <v>134.8920065706157</v>
      </c>
    </row>
    <row r="15" spans="1:8" ht="15">
      <c r="A15" s="368" t="s">
        <v>60</v>
      </c>
      <c r="B15" s="353">
        <v>57.43977752227824</v>
      </c>
      <c r="C15" s="353">
        <v>0</v>
      </c>
      <c r="D15" s="353">
        <v>0</v>
      </c>
      <c r="E15" s="353">
        <v>0</v>
      </c>
      <c r="F15" s="353">
        <v>6.746122009414973</v>
      </c>
      <c r="G15" s="353">
        <v>14.719340467311314</v>
      </c>
      <c r="H15" s="110">
        <f t="shared" si="1"/>
        <v>78.90523999900452</v>
      </c>
    </row>
    <row r="16" spans="1:8" ht="15">
      <c r="A16" s="368" t="s">
        <v>61</v>
      </c>
      <c r="B16" s="353">
        <v>82.79201805149778</v>
      </c>
      <c r="C16" s="353">
        <v>0</v>
      </c>
      <c r="D16" s="353">
        <v>24.295490751089314</v>
      </c>
      <c r="E16" s="353">
        <v>9.420085093867403</v>
      </c>
      <c r="F16" s="353">
        <v>14.158784967770915</v>
      </c>
      <c r="G16" s="353">
        <v>96.55002297209097</v>
      </c>
      <c r="H16" s="110">
        <f t="shared" si="1"/>
        <v>227.21640183631638</v>
      </c>
    </row>
    <row r="17" spans="1:8" ht="15">
      <c r="A17" s="368" t="s">
        <v>201</v>
      </c>
      <c r="B17" s="353">
        <v>15.453698462114989</v>
      </c>
      <c r="C17" s="353">
        <v>0</v>
      </c>
      <c r="D17" s="353">
        <v>1.942415539141982</v>
      </c>
      <c r="E17" s="353">
        <v>2.685512157107205</v>
      </c>
      <c r="F17" s="353">
        <v>5.501735111604676</v>
      </c>
      <c r="G17" s="353">
        <v>78.76143680276512</v>
      </c>
      <c r="H17" s="110">
        <f t="shared" si="1"/>
        <v>104.34479807273397</v>
      </c>
    </row>
    <row r="18" spans="1:8" ht="15">
      <c r="A18" s="368" t="s">
        <v>202</v>
      </c>
      <c r="B18" s="353">
        <v>9.776015065316134</v>
      </c>
      <c r="C18" s="353">
        <v>0</v>
      </c>
      <c r="D18" s="353">
        <v>0</v>
      </c>
      <c r="E18" s="353">
        <v>0</v>
      </c>
      <c r="F18" s="353">
        <v>1.6684664425254212</v>
      </c>
      <c r="G18" s="353">
        <v>6.580065114144473</v>
      </c>
      <c r="H18" s="110">
        <f t="shared" si="1"/>
        <v>18.024546621986026</v>
      </c>
    </row>
    <row r="19" spans="1:8" ht="27" customHeight="1">
      <c r="A19" s="368" t="s">
        <v>103</v>
      </c>
      <c r="B19" s="353">
        <v>125.50690271143715</v>
      </c>
      <c r="C19" s="353"/>
      <c r="D19" s="353">
        <v>63.07769135265592</v>
      </c>
      <c r="E19" s="353">
        <v>3.509924360856565</v>
      </c>
      <c r="F19" s="353">
        <v>30.28505545404883</v>
      </c>
      <c r="G19" s="353">
        <v>90.00581655271473</v>
      </c>
      <c r="H19" s="110">
        <f>SUM(B19:G19)</f>
        <v>312.3853904317132</v>
      </c>
    </row>
    <row r="20" spans="1:8" ht="27.75" customHeight="1">
      <c r="A20" s="367" t="s">
        <v>64</v>
      </c>
      <c r="B20" s="115">
        <f aca="true" t="shared" si="2" ref="B20:H20">B12+SUM(B13:B19)</f>
        <v>2532.1573856712307</v>
      </c>
      <c r="C20" s="115">
        <f t="shared" si="2"/>
        <v>26.812249600381538</v>
      </c>
      <c r="D20" s="115">
        <f t="shared" si="2"/>
        <v>428.4224047347027</v>
      </c>
      <c r="E20" s="115">
        <f t="shared" si="2"/>
        <v>115.0880731065336</v>
      </c>
      <c r="F20" s="115">
        <f t="shared" si="2"/>
        <v>391.8313435833785</v>
      </c>
      <c r="G20" s="115">
        <f t="shared" si="2"/>
        <v>2050.1648688114615</v>
      </c>
      <c r="H20" s="115">
        <f t="shared" si="2"/>
        <v>5544.476325507689</v>
      </c>
    </row>
    <row r="21" spans="1:8" ht="24" customHeight="1">
      <c r="A21" s="369" t="s">
        <v>65</v>
      </c>
      <c r="B21" s="353">
        <v>77.9084962285119</v>
      </c>
      <c r="C21" s="353">
        <v>0</v>
      </c>
      <c r="D21" s="353">
        <v>0</v>
      </c>
      <c r="E21" s="353">
        <v>0</v>
      </c>
      <c r="F21" s="353">
        <v>0</v>
      </c>
      <c r="G21" s="353">
        <v>11.08020952879426</v>
      </c>
      <c r="H21" s="110">
        <f>SUM(B21:G21)</f>
        <v>88.98870575730615</v>
      </c>
    </row>
    <row r="22" spans="1:8" ht="27.75" customHeight="1">
      <c r="A22" s="369" t="s">
        <v>66</v>
      </c>
      <c r="B22" s="353"/>
      <c r="C22" s="353"/>
      <c r="D22" s="353"/>
      <c r="E22" s="353"/>
      <c r="F22" s="353"/>
      <c r="G22" s="353"/>
      <c r="H22" s="353"/>
    </row>
    <row r="23" spans="1:8" ht="15">
      <c r="A23" s="368" t="s">
        <v>67</v>
      </c>
      <c r="B23" s="353">
        <v>87.71317217334911</v>
      </c>
      <c r="C23" s="353">
        <v>0</v>
      </c>
      <c r="D23" s="353">
        <v>0</v>
      </c>
      <c r="E23" s="353">
        <v>0</v>
      </c>
      <c r="F23" s="353">
        <v>0</v>
      </c>
      <c r="G23" s="353">
        <v>17.02621685766325</v>
      </c>
      <c r="H23" s="110">
        <f>SUM(B23:G23)</f>
        <v>104.73938903101237</v>
      </c>
    </row>
    <row r="24" spans="1:8" ht="15">
      <c r="A24" s="368" t="s">
        <v>68</v>
      </c>
      <c r="B24" s="353">
        <v>58.55919464157799</v>
      </c>
      <c r="C24" s="353">
        <v>0</v>
      </c>
      <c r="D24" s="353">
        <v>0</v>
      </c>
      <c r="E24" s="353">
        <v>0</v>
      </c>
      <c r="F24" s="353">
        <v>0</v>
      </c>
      <c r="G24" s="353">
        <v>6.917931029777852</v>
      </c>
      <c r="H24" s="110">
        <f>SUM(B24:G24)</f>
        <v>65.47712567135584</v>
      </c>
    </row>
    <row r="25" spans="1:8" ht="15">
      <c r="A25" s="368" t="s">
        <v>710</v>
      </c>
      <c r="B25" s="353">
        <v>0</v>
      </c>
      <c r="C25" s="353">
        <v>0</v>
      </c>
      <c r="D25" s="115">
        <v>0.5898108591469149</v>
      </c>
      <c r="E25" s="353">
        <v>0</v>
      </c>
      <c r="F25" s="353">
        <v>0</v>
      </c>
      <c r="G25" s="353">
        <v>2.7154725190765534</v>
      </c>
      <c r="H25" s="110">
        <f>SUM(B25:G25)</f>
        <v>3.3052833782234683</v>
      </c>
    </row>
    <row r="26" spans="1:8" ht="15.75">
      <c r="A26" s="367" t="s">
        <v>86</v>
      </c>
      <c r="B26" s="115">
        <f aca="true" t="shared" si="3" ref="B26:G26">SUM(B23:B25)</f>
        <v>146.2723668149271</v>
      </c>
      <c r="C26" s="115">
        <f t="shared" si="3"/>
        <v>0</v>
      </c>
      <c r="D26" s="115">
        <f t="shared" si="3"/>
        <v>0.5898108591469149</v>
      </c>
      <c r="E26" s="115">
        <f t="shared" si="3"/>
        <v>0</v>
      </c>
      <c r="F26" s="115">
        <f t="shared" si="3"/>
        <v>0</v>
      </c>
      <c r="G26" s="115">
        <f t="shared" si="3"/>
        <v>26.659620406517654</v>
      </c>
      <c r="H26" s="110">
        <f>SUM(B26:G26)</f>
        <v>173.52179808059168</v>
      </c>
    </row>
    <row r="27" spans="1:8" ht="29.25" customHeight="1">
      <c r="A27" s="366" t="s">
        <v>85</v>
      </c>
      <c r="B27" s="97">
        <f aca="true" t="shared" si="4" ref="B27:H27">B20+SUM(B21)+B26</f>
        <v>2756.3382487146696</v>
      </c>
      <c r="C27" s="97">
        <f t="shared" si="4"/>
        <v>26.812249600381538</v>
      </c>
      <c r="D27" s="97">
        <f t="shared" si="4"/>
        <v>429.0122155938496</v>
      </c>
      <c r="E27" s="97">
        <f t="shared" si="4"/>
        <v>115.0880731065336</v>
      </c>
      <c r="F27" s="97">
        <f t="shared" si="4"/>
        <v>391.8313435833785</v>
      </c>
      <c r="G27" s="97">
        <f t="shared" si="4"/>
        <v>2087.904698746773</v>
      </c>
      <c r="H27" s="97">
        <f t="shared" si="4"/>
        <v>5806.986829345587</v>
      </c>
    </row>
    <row r="28" spans="1:8" ht="15">
      <c r="A28" s="313"/>
      <c r="B28" s="313"/>
      <c r="C28" s="313"/>
      <c r="D28" s="313"/>
      <c r="E28" s="313"/>
      <c r="F28" s="313"/>
      <c r="G28" s="313"/>
      <c r="H28" s="313"/>
    </row>
    <row r="29" spans="1:8" ht="15">
      <c r="A29" s="364"/>
      <c r="B29" s="358"/>
      <c r="C29" s="358"/>
      <c r="D29" s="358"/>
      <c r="E29" s="358"/>
      <c r="F29" s="358"/>
      <c r="G29" s="358"/>
      <c r="H29" s="358"/>
    </row>
  </sheetData>
  <sheetProtection/>
  <printOptions/>
  <pageMargins left="0.7" right="0.7" top="0.75" bottom="0.75" header="0.3" footer="0.3"/>
  <pageSetup horizontalDpi="90" verticalDpi="90" orientation="portrait" paperSize="9" r:id="rId2"/>
  <tableParts>
    <tablePart r:id="rId1"/>
  </tableParts>
</worksheet>
</file>

<file path=xl/worksheets/sheet25.xml><?xml version="1.0" encoding="utf-8"?>
<worksheet xmlns="http://schemas.openxmlformats.org/spreadsheetml/2006/main" xmlns:r="http://schemas.openxmlformats.org/officeDocument/2006/relationships">
  <sheetPr>
    <pageSetUpPr fitToPage="1"/>
  </sheetPr>
  <dimension ref="A1:BI76"/>
  <sheetViews>
    <sheetView zoomScale="75" zoomScaleNormal="75" zoomScalePageLayoutView="0" workbookViewId="0" topLeftCell="A1">
      <pane xSplit="1" ySplit="6" topLeftCell="Q7" activePane="bottomRight" state="frozen"/>
      <selection pane="topLeft" activeCell="A1" sqref="A1"/>
      <selection pane="topRight" activeCell="B1" sqref="B1"/>
      <selection pane="bottomLeft" activeCell="A5" sqref="A5"/>
      <selection pane="bottomRight" activeCell="AL31" sqref="AL31:AL32"/>
    </sheetView>
  </sheetViews>
  <sheetFormatPr defaultColWidth="9.140625" defaultRowHeight="12.75"/>
  <cols>
    <col min="1" max="1" width="50.7109375" style="302" customWidth="1"/>
    <col min="2" max="13" width="10.7109375" style="302" customWidth="1"/>
    <col min="14" max="16" width="10.7109375" style="358" customWidth="1"/>
    <col min="17" max="18" width="9.140625" style="302" customWidth="1"/>
    <col min="19" max="19" width="8.57421875" style="302" customWidth="1"/>
    <col min="20" max="21" width="9.00390625" style="302" customWidth="1"/>
    <col min="22" max="25" width="9.7109375" style="302" customWidth="1"/>
    <col min="26" max="16384" width="9.140625" style="302" customWidth="1"/>
  </cols>
  <sheetData>
    <row r="1" spans="1:16" ht="16.5">
      <c r="A1" s="386" t="s">
        <v>800</v>
      </c>
      <c r="B1" s="308"/>
      <c r="C1" s="308"/>
      <c r="D1" s="308"/>
      <c r="E1" s="308"/>
      <c r="F1" s="308"/>
      <c r="G1" s="308"/>
      <c r="H1" s="308"/>
      <c r="I1" s="308"/>
      <c r="J1" s="308"/>
      <c r="K1" s="308"/>
      <c r="L1" s="308"/>
      <c r="M1" s="308"/>
      <c r="N1" s="313"/>
      <c r="O1" s="313"/>
      <c r="P1" s="313"/>
    </row>
    <row r="2" spans="1:16" ht="15">
      <c r="A2" s="8" t="s">
        <v>534</v>
      </c>
      <c r="B2" s="308"/>
      <c r="C2" s="308"/>
      <c r="D2" s="308"/>
      <c r="E2" s="308"/>
      <c r="F2" s="308"/>
      <c r="G2" s="308"/>
      <c r="H2" s="308"/>
      <c r="I2" s="308"/>
      <c r="J2" s="308"/>
      <c r="K2" s="308"/>
      <c r="L2" s="308"/>
      <c r="M2" s="308"/>
      <c r="N2" s="313"/>
      <c r="O2" s="313"/>
      <c r="P2" s="313"/>
    </row>
    <row r="3" spans="1:16" ht="15">
      <c r="A3" s="8" t="s">
        <v>717</v>
      </c>
      <c r="B3" s="308"/>
      <c r="C3" s="308"/>
      <c r="D3" s="308"/>
      <c r="E3" s="308"/>
      <c r="F3" s="308"/>
      <c r="G3" s="308"/>
      <c r="H3" s="308"/>
      <c r="I3" s="308"/>
      <c r="J3" s="308"/>
      <c r="K3" s="308"/>
      <c r="L3" s="308"/>
      <c r="M3" s="308"/>
      <c r="N3" s="313"/>
      <c r="O3" s="313"/>
      <c r="P3" s="313"/>
    </row>
    <row r="4" spans="1:16" ht="15.75">
      <c r="A4" s="366" t="s">
        <v>799</v>
      </c>
      <c r="B4" s="308"/>
      <c r="C4" s="308"/>
      <c r="D4" s="308"/>
      <c r="E4" s="308"/>
      <c r="F4" s="308"/>
      <c r="G4" s="308"/>
      <c r="H4" s="308"/>
      <c r="I4" s="308"/>
      <c r="J4" s="308"/>
      <c r="K4" s="308"/>
      <c r="L4" s="308"/>
      <c r="M4" s="308"/>
      <c r="N4" s="313"/>
      <c r="O4" s="313"/>
      <c r="P4" s="313"/>
    </row>
    <row r="5" spans="1:16" ht="15">
      <c r="A5" s="8" t="s">
        <v>381</v>
      </c>
      <c r="B5" s="308"/>
      <c r="C5" s="308"/>
      <c r="D5" s="308"/>
      <c r="E5" s="308"/>
      <c r="F5" s="308"/>
      <c r="G5" s="308"/>
      <c r="H5" s="308"/>
      <c r="I5" s="308"/>
      <c r="J5" s="308"/>
      <c r="K5" s="308"/>
      <c r="L5" s="308"/>
      <c r="M5" s="308"/>
      <c r="N5" s="313"/>
      <c r="O5" s="313"/>
      <c r="P5" s="313"/>
    </row>
    <row r="6" spans="1:26" ht="31.5">
      <c r="A6" s="486" t="s">
        <v>718</v>
      </c>
      <c r="B6" s="366" t="s">
        <v>719</v>
      </c>
      <c r="C6" s="301" t="s">
        <v>608</v>
      </c>
      <c r="D6" s="366" t="s">
        <v>609</v>
      </c>
      <c r="E6" s="301" t="s">
        <v>610</v>
      </c>
      <c r="F6" s="366" t="s">
        <v>578</v>
      </c>
      <c r="G6" s="301" t="s">
        <v>579</v>
      </c>
      <c r="H6" s="366" t="s">
        <v>580</v>
      </c>
      <c r="I6" s="366" t="s">
        <v>581</v>
      </c>
      <c r="J6" s="366" t="s">
        <v>582</v>
      </c>
      <c r="K6" s="366" t="s">
        <v>583</v>
      </c>
      <c r="L6" s="366" t="s">
        <v>605</v>
      </c>
      <c r="M6" s="366" t="s">
        <v>584</v>
      </c>
      <c r="N6" s="366" t="s">
        <v>585</v>
      </c>
      <c r="O6" s="366" t="s">
        <v>586</v>
      </c>
      <c r="P6" s="366" t="s">
        <v>587</v>
      </c>
      <c r="Q6" s="366" t="s">
        <v>588</v>
      </c>
      <c r="R6" s="366" t="s">
        <v>589</v>
      </c>
      <c r="S6" s="366" t="s">
        <v>590</v>
      </c>
      <c r="T6" s="366" t="s">
        <v>591</v>
      </c>
      <c r="U6" s="366" t="s">
        <v>592</v>
      </c>
      <c r="V6" s="366" t="s">
        <v>593</v>
      </c>
      <c r="W6" s="366" t="s">
        <v>594</v>
      </c>
      <c r="X6" s="366" t="s">
        <v>595</v>
      </c>
      <c r="Y6" s="366" t="s">
        <v>596</v>
      </c>
      <c r="Z6" s="366" t="s">
        <v>597</v>
      </c>
    </row>
    <row r="7" spans="1:26" ht="15">
      <c r="A7" s="308"/>
      <c r="B7" s="308"/>
      <c r="C7" s="308"/>
      <c r="D7" s="308"/>
      <c r="E7" s="308"/>
      <c r="F7" s="308"/>
      <c r="H7" s="311"/>
      <c r="J7" s="311"/>
      <c r="K7" s="384"/>
      <c r="L7" s="384"/>
      <c r="M7" s="358"/>
      <c r="N7" s="363"/>
      <c r="O7" s="385"/>
      <c r="P7" s="385"/>
      <c r="Q7" s="385"/>
      <c r="V7" s="385"/>
      <c r="W7" s="385"/>
      <c r="Z7" s="385" t="s">
        <v>72</v>
      </c>
    </row>
    <row r="8" spans="1:61" ht="15.75">
      <c r="A8" s="301" t="s">
        <v>102</v>
      </c>
      <c r="B8" s="97">
        <f aca="true" t="shared" si="0" ref="B8:O8">SUM(B10,B23,B24)</f>
        <v>2535</v>
      </c>
      <c r="C8" s="97">
        <f t="shared" si="0"/>
        <v>2469</v>
      </c>
      <c r="D8" s="97">
        <f t="shared" si="0"/>
        <v>2781</v>
      </c>
      <c r="E8" s="97">
        <f t="shared" si="0"/>
        <v>2776</v>
      </c>
      <c r="F8" s="97">
        <f t="shared" si="0"/>
        <v>3058</v>
      </c>
      <c r="G8" s="97">
        <f t="shared" si="0"/>
        <v>3506</v>
      </c>
      <c r="H8" s="97">
        <f t="shared" si="0"/>
        <v>3714</v>
      </c>
      <c r="I8" s="97">
        <f t="shared" si="0"/>
        <v>3804</v>
      </c>
      <c r="J8" s="97">
        <f t="shared" si="0"/>
        <v>3817</v>
      </c>
      <c r="K8" s="97">
        <f t="shared" si="0"/>
        <v>4218</v>
      </c>
      <c r="L8" s="97">
        <f t="shared" si="0"/>
        <v>4288</v>
      </c>
      <c r="M8" s="97">
        <f t="shared" si="0"/>
        <v>4791.696134800297</v>
      </c>
      <c r="N8" s="97">
        <f t="shared" si="0"/>
        <v>4737.808855940638</v>
      </c>
      <c r="O8" s="392">
        <f t="shared" si="0"/>
        <v>4765.242076329928</v>
      </c>
      <c r="P8" s="97">
        <f>SUM(P10,P23,P24)</f>
        <v>4115.412078997127</v>
      </c>
      <c r="Q8" s="97">
        <f aca="true" t="shared" si="1" ref="Q8:Y8">SUM(Q10,Q23,Q24)</f>
        <v>4041.810976453099</v>
      </c>
      <c r="R8" s="97">
        <f t="shared" si="1"/>
        <v>4098.252491355718</v>
      </c>
      <c r="S8" s="97">
        <f t="shared" si="1"/>
        <v>4137.118169958676</v>
      </c>
      <c r="T8" s="97">
        <f t="shared" si="1"/>
        <v>4096.233151061832</v>
      </c>
      <c r="U8" s="97">
        <f t="shared" si="1"/>
        <v>4499.239346953132</v>
      </c>
      <c r="V8" s="97">
        <f t="shared" si="1"/>
        <v>4572.202225956637</v>
      </c>
      <c r="W8" s="97">
        <f t="shared" si="1"/>
        <v>4753.671584289161</v>
      </c>
      <c r="X8" s="97">
        <f t="shared" si="1"/>
        <v>5134.5934995454245</v>
      </c>
      <c r="Y8" s="97">
        <f t="shared" si="1"/>
        <v>5539.6700700113715</v>
      </c>
      <c r="Z8" s="97">
        <f>SUM(Z10,Z23,Z24)</f>
        <v>5806.986829345591</v>
      </c>
      <c r="AQ8" s="378"/>
      <c r="AR8" s="378"/>
      <c r="AS8" s="378"/>
      <c r="AT8" s="378"/>
      <c r="AU8" s="378"/>
      <c r="AV8" s="378"/>
      <c r="AW8" s="378"/>
      <c r="AX8" s="378"/>
      <c r="AY8" s="378"/>
      <c r="AZ8" s="378"/>
      <c r="BA8" s="378"/>
      <c r="BB8" s="378"/>
      <c r="BC8" s="378"/>
      <c r="BD8" s="378"/>
      <c r="BE8" s="378"/>
      <c r="BF8" s="378"/>
      <c r="BG8" s="378"/>
      <c r="BH8" s="378"/>
      <c r="BI8" s="378"/>
    </row>
    <row r="9" spans="1:61" ht="25.5" customHeight="1">
      <c r="A9" s="301" t="s">
        <v>90</v>
      </c>
      <c r="B9" s="77"/>
      <c r="C9" s="77"/>
      <c r="D9" s="77"/>
      <c r="E9" s="77"/>
      <c r="F9" s="77"/>
      <c r="G9" s="77"/>
      <c r="H9" s="77"/>
      <c r="I9" s="77"/>
      <c r="J9" s="77"/>
      <c r="K9" s="77"/>
      <c r="N9" s="302"/>
      <c r="O9" s="393"/>
      <c r="P9" s="302"/>
      <c r="AQ9" s="378"/>
      <c r="AR9" s="378"/>
      <c r="AS9" s="378"/>
      <c r="AT9" s="378"/>
      <c r="AU9" s="378"/>
      <c r="AV9" s="378"/>
      <c r="AW9" s="378"/>
      <c r="AX9" s="378"/>
      <c r="AY9" s="378"/>
      <c r="AZ9" s="378"/>
      <c r="BA9" s="378"/>
      <c r="BB9" s="378"/>
      <c r="BC9" s="378"/>
      <c r="BD9" s="378"/>
      <c r="BE9" s="378"/>
      <c r="BF9" s="378"/>
      <c r="BG9" s="378"/>
      <c r="BH9" s="378"/>
      <c r="BI9" s="378"/>
    </row>
    <row r="10" spans="1:61" ht="21.75" customHeight="1">
      <c r="A10" s="307" t="s">
        <v>716</v>
      </c>
      <c r="B10" s="97">
        <f aca="true" t="shared" si="2" ref="B10:O10">SUM(B15:B22)</f>
        <v>2132</v>
      </c>
      <c r="C10" s="97">
        <f t="shared" si="2"/>
        <v>2123</v>
      </c>
      <c r="D10" s="97">
        <f t="shared" si="2"/>
        <v>2350</v>
      </c>
      <c r="E10" s="97">
        <f t="shared" si="2"/>
        <v>2381</v>
      </c>
      <c r="F10" s="97">
        <f t="shared" si="2"/>
        <v>2666</v>
      </c>
      <c r="G10" s="97">
        <f t="shared" si="2"/>
        <v>3110</v>
      </c>
      <c r="H10" s="97">
        <f t="shared" si="2"/>
        <v>3327</v>
      </c>
      <c r="I10" s="97">
        <f t="shared" si="2"/>
        <v>3459</v>
      </c>
      <c r="J10" s="97">
        <f t="shared" si="2"/>
        <v>3569</v>
      </c>
      <c r="K10" s="97">
        <f t="shared" si="2"/>
        <v>4009</v>
      </c>
      <c r="L10" s="97">
        <f t="shared" si="2"/>
        <v>4131</v>
      </c>
      <c r="M10" s="97">
        <f t="shared" si="2"/>
        <v>4561.696134800297</v>
      </c>
      <c r="N10" s="97">
        <f t="shared" si="2"/>
        <v>4517.113044350819</v>
      </c>
      <c r="O10" s="392">
        <f t="shared" si="2"/>
        <v>4501.031921998643</v>
      </c>
      <c r="P10" s="97">
        <f>SUM(P15:P22)</f>
        <v>3868.2273957727693</v>
      </c>
      <c r="Q10" s="97">
        <f aca="true" t="shared" si="3" ref="Q10:Y10">SUM(Q15:Q22)</f>
        <v>3740.267465963869</v>
      </c>
      <c r="R10" s="97">
        <f t="shared" si="3"/>
        <v>3844.879551127649</v>
      </c>
      <c r="S10" s="97">
        <f t="shared" si="3"/>
        <v>3924.8615781562335</v>
      </c>
      <c r="T10" s="97">
        <f t="shared" si="3"/>
        <v>3867.5872975958505</v>
      </c>
      <c r="U10" s="97">
        <f t="shared" si="3"/>
        <v>4221.643389085576</v>
      </c>
      <c r="V10" s="97">
        <f t="shared" si="3"/>
        <v>4342.774171677887</v>
      </c>
      <c r="W10" s="97">
        <f t="shared" si="3"/>
        <v>4524.603125193727</v>
      </c>
      <c r="X10" s="97">
        <f t="shared" si="3"/>
        <v>4881.306801838855</v>
      </c>
      <c r="Y10" s="97">
        <f t="shared" si="3"/>
        <v>5283.753165634718</v>
      </c>
      <c r="Z10" s="97">
        <f>SUM(Z15:Z22)</f>
        <v>5544.476325507693</v>
      </c>
      <c r="AQ10" s="378"/>
      <c r="AR10" s="378"/>
      <c r="AS10" s="378"/>
      <c r="AT10" s="378"/>
      <c r="AU10" s="378"/>
      <c r="AV10" s="378"/>
      <c r="AW10" s="378"/>
      <c r="AX10" s="378"/>
      <c r="AY10" s="378"/>
      <c r="AZ10" s="378"/>
      <c r="BA10" s="378"/>
      <c r="BB10" s="378"/>
      <c r="BC10" s="378"/>
      <c r="BD10" s="378"/>
      <c r="BE10" s="378"/>
      <c r="BF10" s="378"/>
      <c r="BG10" s="378"/>
      <c r="BH10" s="378"/>
      <c r="BI10" s="378"/>
    </row>
    <row r="11" spans="1:61" ht="15">
      <c r="A11" s="371" t="s">
        <v>62</v>
      </c>
      <c r="B11" s="147">
        <v>177</v>
      </c>
      <c r="C11" s="147">
        <v>191</v>
      </c>
      <c r="D11" s="147">
        <v>179</v>
      </c>
      <c r="E11" s="147">
        <v>213</v>
      </c>
      <c r="F11" s="147">
        <v>349</v>
      </c>
      <c r="G11" s="147">
        <v>448</v>
      </c>
      <c r="H11" s="147">
        <v>573</v>
      </c>
      <c r="I11" s="147">
        <v>454</v>
      </c>
      <c r="J11" s="147">
        <v>446</v>
      </c>
      <c r="K11" s="147">
        <v>783</v>
      </c>
      <c r="L11" s="147">
        <v>767</v>
      </c>
      <c r="M11" s="147">
        <v>852</v>
      </c>
      <c r="N11" s="147">
        <v>1076.5139803192262</v>
      </c>
      <c r="O11" s="396">
        <v>1194.493215317462</v>
      </c>
      <c r="P11" s="390">
        <v>1090.3458407776561</v>
      </c>
      <c r="Q11" s="390">
        <v>1156.477172670238</v>
      </c>
      <c r="R11" s="390">
        <v>1260.802256462657</v>
      </c>
      <c r="S11" s="390">
        <v>1238.4188126755216</v>
      </c>
      <c r="T11" s="390">
        <v>1357.193665575831</v>
      </c>
      <c r="U11" s="390">
        <v>1430.6374584423627</v>
      </c>
      <c r="V11" s="390">
        <v>1579.4825058063993</v>
      </c>
      <c r="W11" s="390">
        <v>1828.3520196702725</v>
      </c>
      <c r="X11" s="390">
        <v>2206.289877846183</v>
      </c>
      <c r="Y11" s="390">
        <v>2513.5867037024836</v>
      </c>
      <c r="Z11" s="361">
        <f>'T11.24'!G8</f>
        <v>2677.525694473234</v>
      </c>
      <c r="AQ11" s="378"/>
      <c r="AR11" s="378"/>
      <c r="AS11" s="378"/>
      <c r="AT11" s="378"/>
      <c r="AU11" s="378"/>
      <c r="AV11" s="378"/>
      <c r="AW11" s="378"/>
      <c r="AX11" s="378"/>
      <c r="AY11" s="378"/>
      <c r="AZ11" s="378"/>
      <c r="BA11" s="378"/>
      <c r="BB11" s="378"/>
      <c r="BC11" s="378"/>
      <c r="BD11" s="378"/>
      <c r="BE11" s="378"/>
      <c r="BF11" s="378"/>
      <c r="BG11" s="378"/>
      <c r="BH11" s="378"/>
      <c r="BI11" s="378"/>
    </row>
    <row r="12" spans="1:61" ht="15">
      <c r="A12" s="371" t="s">
        <v>63</v>
      </c>
      <c r="B12" s="147">
        <v>1145</v>
      </c>
      <c r="C12" s="147">
        <v>1061</v>
      </c>
      <c r="D12" s="147">
        <v>1236</v>
      </c>
      <c r="E12" s="147">
        <v>1196</v>
      </c>
      <c r="F12" s="147">
        <v>1380</v>
      </c>
      <c r="G12" s="147">
        <v>1673</v>
      </c>
      <c r="H12" s="147">
        <v>1692</v>
      </c>
      <c r="I12" s="147">
        <v>1954</v>
      </c>
      <c r="J12" s="147">
        <v>2027</v>
      </c>
      <c r="K12" s="147">
        <v>2021</v>
      </c>
      <c r="L12" s="147">
        <v>1721</v>
      </c>
      <c r="M12" s="147">
        <v>1868</v>
      </c>
      <c r="N12" s="147">
        <v>1773.936312376091</v>
      </c>
      <c r="O12" s="396">
        <v>1741.7799554781284</v>
      </c>
      <c r="P12" s="390">
        <v>1360.0432035541853</v>
      </c>
      <c r="Q12" s="390">
        <v>1136.929894048867</v>
      </c>
      <c r="R12" s="390">
        <v>1159.4016976454795</v>
      </c>
      <c r="S12" s="390">
        <v>1233.6572261712142</v>
      </c>
      <c r="T12" s="390">
        <v>1016.0538775959753</v>
      </c>
      <c r="U12" s="390">
        <v>1246.6197011917257</v>
      </c>
      <c r="V12" s="390">
        <v>1289.349523172598</v>
      </c>
      <c r="W12" s="390">
        <v>1398.7344983820312</v>
      </c>
      <c r="X12" s="390">
        <v>1557.7308945862999</v>
      </c>
      <c r="Y12" s="390">
        <v>1596.457788955843</v>
      </c>
      <c r="Z12" s="361">
        <f>'T11.24'!G9</f>
        <v>1623.833515595393</v>
      </c>
      <c r="AQ12" s="378"/>
      <c r="AR12" s="378"/>
      <c r="AS12" s="378"/>
      <c r="AT12" s="378"/>
      <c r="AU12" s="378"/>
      <c r="AV12" s="378"/>
      <c r="AW12" s="378"/>
      <c r="AX12" s="378"/>
      <c r="AY12" s="378"/>
      <c r="AZ12" s="378"/>
      <c r="BA12" s="378"/>
      <c r="BB12" s="378"/>
      <c r="BC12" s="378"/>
      <c r="BD12" s="378"/>
      <c r="BE12" s="378"/>
      <c r="BF12" s="378"/>
      <c r="BG12" s="378"/>
      <c r="BH12" s="378"/>
      <c r="BI12" s="378"/>
    </row>
    <row r="13" spans="1:61" ht="15">
      <c r="A13" s="371" t="s">
        <v>711</v>
      </c>
      <c r="B13" s="109" t="s">
        <v>76</v>
      </c>
      <c r="C13" s="109" t="s">
        <v>76</v>
      </c>
      <c r="D13" s="109" t="s">
        <v>76</v>
      </c>
      <c r="E13" s="109" t="s">
        <v>76</v>
      </c>
      <c r="F13" s="109" t="s">
        <v>76</v>
      </c>
      <c r="G13" s="109" t="s">
        <v>76</v>
      </c>
      <c r="H13" s="109" t="s">
        <v>76</v>
      </c>
      <c r="I13" s="109" t="s">
        <v>76</v>
      </c>
      <c r="J13" s="109" t="s">
        <v>76</v>
      </c>
      <c r="K13" s="109" t="s">
        <v>76</v>
      </c>
      <c r="L13" s="147">
        <v>566</v>
      </c>
      <c r="M13" s="147">
        <v>673</v>
      </c>
      <c r="N13" s="147">
        <v>656.0406349168933</v>
      </c>
      <c r="O13" s="396">
        <v>644.1408499510447</v>
      </c>
      <c r="P13" s="390">
        <v>398.1813444055155</v>
      </c>
      <c r="Q13" s="390">
        <v>440.91588335672674</v>
      </c>
      <c r="R13" s="390">
        <v>445.3905720308808</v>
      </c>
      <c r="S13" s="390">
        <v>392.8881793965082</v>
      </c>
      <c r="T13" s="390">
        <v>411.23002480129946</v>
      </c>
      <c r="U13" s="390">
        <v>348.34279916525605</v>
      </c>
      <c r="V13" s="390">
        <v>284.7349614270655</v>
      </c>
      <c r="W13" s="390">
        <v>32.85603888300976</v>
      </c>
      <c r="X13" s="390">
        <v>0</v>
      </c>
      <c r="Y13" s="390">
        <v>0</v>
      </c>
      <c r="Z13" s="361">
        <f>'T11.24'!G10</f>
        <v>0</v>
      </c>
      <c r="AQ13" s="378"/>
      <c r="AR13" s="378"/>
      <c r="AS13" s="378"/>
      <c r="AT13" s="378"/>
      <c r="AU13" s="378"/>
      <c r="AV13" s="378"/>
      <c r="AW13" s="378"/>
      <c r="AX13" s="378"/>
      <c r="AY13" s="378"/>
      <c r="AZ13" s="378"/>
      <c r="BA13" s="378"/>
      <c r="BB13" s="378"/>
      <c r="BC13" s="378"/>
      <c r="BD13" s="378"/>
      <c r="BE13" s="378"/>
      <c r="BF13" s="378"/>
      <c r="BG13" s="378"/>
      <c r="BH13" s="378"/>
      <c r="BI13" s="378"/>
    </row>
    <row r="14" spans="1:61" ht="15">
      <c r="A14" s="371" t="s">
        <v>262</v>
      </c>
      <c r="B14" s="109" t="s">
        <v>76</v>
      </c>
      <c r="C14" s="109" t="s">
        <v>76</v>
      </c>
      <c r="D14" s="109" t="s">
        <v>76</v>
      </c>
      <c r="E14" s="109" t="s">
        <v>76</v>
      </c>
      <c r="F14" s="109" t="s">
        <v>76</v>
      </c>
      <c r="G14" s="109" t="s">
        <v>76</v>
      </c>
      <c r="H14" s="109" t="s">
        <v>76</v>
      </c>
      <c r="I14" s="109" t="s">
        <v>76</v>
      </c>
      <c r="J14" s="109" t="s">
        <v>76</v>
      </c>
      <c r="K14" s="109" t="s">
        <v>76</v>
      </c>
      <c r="L14" s="109" t="s">
        <v>76</v>
      </c>
      <c r="M14" s="109" t="s">
        <v>76</v>
      </c>
      <c r="N14" s="109" t="s">
        <v>76</v>
      </c>
      <c r="O14" s="397" t="s">
        <v>76</v>
      </c>
      <c r="P14" s="390">
        <v>210.1823931526048</v>
      </c>
      <c r="Q14" s="390">
        <v>205.55743519897922</v>
      </c>
      <c r="R14" s="390">
        <v>219.67354150753994</v>
      </c>
      <c r="S14" s="390">
        <v>255.9875429452059</v>
      </c>
      <c r="T14" s="390">
        <v>255.9957706345342</v>
      </c>
      <c r="U14" s="390">
        <v>302.825415007954</v>
      </c>
      <c r="V14" s="390">
        <v>294.07928917546093</v>
      </c>
      <c r="W14" s="390">
        <v>308.3622980294899</v>
      </c>
      <c r="X14" s="390">
        <v>313.70517489816365</v>
      </c>
      <c r="Y14" s="390">
        <v>294.9870961853388</v>
      </c>
      <c r="Z14" s="361">
        <f>'T11.24'!G11</f>
        <v>259.4638576304312</v>
      </c>
      <c r="AQ14" s="378"/>
      <c r="AR14" s="378"/>
      <c r="AS14" s="378"/>
      <c r="AT14" s="378"/>
      <c r="AU14" s="378"/>
      <c r="AV14" s="378"/>
      <c r="AW14" s="378"/>
      <c r="AX14" s="378"/>
      <c r="AY14" s="378"/>
      <c r="AZ14" s="378"/>
      <c r="BA14" s="378"/>
      <c r="BB14" s="378"/>
      <c r="BC14" s="378"/>
      <c r="BD14" s="378"/>
      <c r="BE14" s="378"/>
      <c r="BF14" s="378"/>
      <c r="BG14" s="378"/>
      <c r="BH14" s="378"/>
      <c r="BI14" s="378"/>
    </row>
    <row r="15" spans="1:61" ht="15">
      <c r="A15" s="371" t="s">
        <v>186</v>
      </c>
      <c r="B15" s="148">
        <f aca="true" t="shared" si="4" ref="B15:O15">SUM(B11:B14)</f>
        <v>1322</v>
      </c>
      <c r="C15" s="148">
        <f t="shared" si="4"/>
        <v>1252</v>
      </c>
      <c r="D15" s="148">
        <f t="shared" si="4"/>
        <v>1415</v>
      </c>
      <c r="E15" s="148">
        <f t="shared" si="4"/>
        <v>1409</v>
      </c>
      <c r="F15" s="148">
        <f t="shared" si="4"/>
        <v>1729</v>
      </c>
      <c r="G15" s="148">
        <f t="shared" si="4"/>
        <v>2121</v>
      </c>
      <c r="H15" s="148">
        <f t="shared" si="4"/>
        <v>2265</v>
      </c>
      <c r="I15" s="148">
        <f t="shared" si="4"/>
        <v>2408</v>
      </c>
      <c r="J15" s="148">
        <f t="shared" si="4"/>
        <v>2473</v>
      </c>
      <c r="K15" s="148">
        <f t="shared" si="4"/>
        <v>2804</v>
      </c>
      <c r="L15" s="148">
        <f t="shared" si="4"/>
        <v>3054</v>
      </c>
      <c r="M15" s="148">
        <f t="shared" si="4"/>
        <v>3393</v>
      </c>
      <c r="N15" s="148">
        <f t="shared" si="4"/>
        <v>3506.4909276122107</v>
      </c>
      <c r="O15" s="398">
        <f t="shared" si="4"/>
        <v>3580.4140207466353</v>
      </c>
      <c r="P15" s="361">
        <f>SUM(P11:P14)</f>
        <v>3058.7527818899616</v>
      </c>
      <c r="Q15" s="361">
        <f aca="true" t="shared" si="5" ref="Q15:Y15">SUM(Q11:Q14)</f>
        <v>2939.880385274811</v>
      </c>
      <c r="R15" s="361">
        <f t="shared" si="5"/>
        <v>3085.2680676465575</v>
      </c>
      <c r="S15" s="361">
        <f t="shared" si="5"/>
        <v>3120.9517611884503</v>
      </c>
      <c r="T15" s="361">
        <f t="shared" si="5"/>
        <v>3040.4733386076396</v>
      </c>
      <c r="U15" s="361">
        <f t="shared" si="5"/>
        <v>3328.4253738072985</v>
      </c>
      <c r="V15" s="361">
        <f t="shared" si="5"/>
        <v>3447.6462795815237</v>
      </c>
      <c r="W15" s="361">
        <f t="shared" si="5"/>
        <v>3568.3048549648033</v>
      </c>
      <c r="X15" s="361">
        <f t="shared" si="5"/>
        <v>4077.7259473306462</v>
      </c>
      <c r="Y15" s="361">
        <f t="shared" si="5"/>
        <v>4405.031588843665</v>
      </c>
      <c r="Z15" s="361">
        <f>SUM(Z11:Z14)</f>
        <v>4560.823067699059</v>
      </c>
      <c r="AQ15" s="378"/>
      <c r="AR15" s="378"/>
      <c r="AS15" s="378"/>
      <c r="AT15" s="378"/>
      <c r="AU15" s="378"/>
      <c r="AV15" s="378"/>
      <c r="AW15" s="378"/>
      <c r="AX15" s="378"/>
      <c r="AY15" s="378"/>
      <c r="AZ15" s="378"/>
      <c r="BA15" s="378"/>
      <c r="BB15" s="378"/>
      <c r="BC15" s="378"/>
      <c r="BD15" s="378"/>
      <c r="BE15" s="378"/>
      <c r="BF15" s="378"/>
      <c r="BG15" s="378"/>
      <c r="BH15" s="378"/>
      <c r="BI15" s="378"/>
    </row>
    <row r="16" spans="1:61" ht="15">
      <c r="A16" s="371" t="s">
        <v>58</v>
      </c>
      <c r="B16" s="376">
        <v>366</v>
      </c>
      <c r="C16" s="376">
        <v>417</v>
      </c>
      <c r="D16" s="376">
        <v>388</v>
      </c>
      <c r="E16" s="376">
        <v>453</v>
      </c>
      <c r="F16" s="376">
        <v>314</v>
      </c>
      <c r="G16" s="376">
        <v>341</v>
      </c>
      <c r="H16" s="376">
        <v>373</v>
      </c>
      <c r="I16" s="376">
        <v>352</v>
      </c>
      <c r="J16" s="376">
        <v>364</v>
      </c>
      <c r="K16" s="147">
        <v>435</v>
      </c>
      <c r="L16" s="147">
        <v>383</v>
      </c>
      <c r="M16" s="147">
        <v>148.9793676554282</v>
      </c>
      <c r="N16" s="147">
        <v>116.699902790463</v>
      </c>
      <c r="O16" s="396">
        <v>101.9831161721994</v>
      </c>
      <c r="P16" s="390">
        <v>128.6849525596597</v>
      </c>
      <c r="Q16" s="390">
        <v>116.32764314595781</v>
      </c>
      <c r="R16" s="390">
        <v>103.34090825636575</v>
      </c>
      <c r="S16" s="390">
        <v>111.10855452794027</v>
      </c>
      <c r="T16" s="390">
        <v>102.87645486404928</v>
      </c>
      <c r="U16" s="390">
        <v>83.30751669205183</v>
      </c>
      <c r="V16" s="390">
        <v>80.67378191284897</v>
      </c>
      <c r="W16" s="390">
        <v>86.64772822904997</v>
      </c>
      <c r="X16" s="390">
        <v>61.374972823777064</v>
      </c>
      <c r="Y16" s="390">
        <v>101.48843324357966</v>
      </c>
      <c r="Z16" s="361">
        <f>'T11.24'!G13</f>
        <v>107.88487427626518</v>
      </c>
      <c r="AQ16" s="378"/>
      <c r="AR16" s="378"/>
      <c r="AS16" s="378"/>
      <c r="AT16" s="378"/>
      <c r="AU16" s="378"/>
      <c r="AV16" s="378"/>
      <c r="AW16" s="378"/>
      <c r="AX16" s="378"/>
      <c r="AY16" s="378"/>
      <c r="AZ16" s="378"/>
      <c r="BA16" s="378"/>
      <c r="BB16" s="378"/>
      <c r="BC16" s="378"/>
      <c r="BD16" s="378"/>
      <c r="BE16" s="378"/>
      <c r="BF16" s="378"/>
      <c r="BG16" s="378"/>
      <c r="BH16" s="378"/>
      <c r="BI16" s="378"/>
    </row>
    <row r="17" spans="1:61" ht="15">
      <c r="A17" s="371" t="s">
        <v>59</v>
      </c>
      <c r="B17" s="376">
        <v>128</v>
      </c>
      <c r="C17" s="376">
        <v>116</v>
      </c>
      <c r="D17" s="376">
        <v>159</v>
      </c>
      <c r="E17" s="376">
        <v>172</v>
      </c>
      <c r="F17" s="376">
        <v>188</v>
      </c>
      <c r="G17" s="376">
        <v>191</v>
      </c>
      <c r="H17" s="376">
        <v>187</v>
      </c>
      <c r="I17" s="376">
        <v>167</v>
      </c>
      <c r="J17" s="376">
        <v>183</v>
      </c>
      <c r="K17" s="147">
        <v>225</v>
      </c>
      <c r="L17" s="147">
        <v>186</v>
      </c>
      <c r="M17" s="147">
        <v>191.54293211368335</v>
      </c>
      <c r="N17" s="147">
        <v>183.16510194294835</v>
      </c>
      <c r="O17" s="396">
        <v>215.3168442524115</v>
      </c>
      <c r="P17" s="390">
        <v>151.44225985377412</v>
      </c>
      <c r="Q17" s="390">
        <v>148.10844702768784</v>
      </c>
      <c r="R17" s="390">
        <v>176.5204035715547</v>
      </c>
      <c r="S17" s="390">
        <v>226.54211636489003</v>
      </c>
      <c r="T17" s="390">
        <v>154.50118793677964</v>
      </c>
      <c r="U17" s="390">
        <v>170.67272975546686</v>
      </c>
      <c r="V17" s="390">
        <v>212.1412458768733</v>
      </c>
      <c r="W17" s="390">
        <v>203.31638090520147</v>
      </c>
      <c r="X17" s="390">
        <v>179.1620443906343</v>
      </c>
      <c r="Y17" s="390">
        <v>148.5062166499562</v>
      </c>
      <c r="Z17" s="361">
        <f>'T11.24'!G14</f>
        <v>134.89200657061568</v>
      </c>
      <c r="AQ17" s="378"/>
      <c r="AR17" s="378"/>
      <c r="AS17" s="378"/>
      <c r="AT17" s="378"/>
      <c r="AU17" s="378"/>
      <c r="AV17" s="378"/>
      <c r="AW17" s="378"/>
      <c r="AX17" s="378"/>
      <c r="AY17" s="378"/>
      <c r="AZ17" s="378"/>
      <c r="BA17" s="378"/>
      <c r="BB17" s="378"/>
      <c r="BC17" s="378"/>
      <c r="BD17" s="378"/>
      <c r="BE17" s="378"/>
      <c r="BF17" s="378"/>
      <c r="BG17" s="378"/>
      <c r="BH17" s="378"/>
      <c r="BI17" s="378"/>
    </row>
    <row r="18" spans="1:61" ht="15">
      <c r="A18" s="371" t="s">
        <v>60</v>
      </c>
      <c r="B18" s="376">
        <v>9</v>
      </c>
      <c r="C18" s="376">
        <v>19</v>
      </c>
      <c r="D18" s="376">
        <v>12</v>
      </c>
      <c r="E18" s="376">
        <v>22</v>
      </c>
      <c r="F18" s="376">
        <v>38</v>
      </c>
      <c r="G18" s="376">
        <v>51</v>
      </c>
      <c r="H18" s="376">
        <v>69</v>
      </c>
      <c r="I18" s="376">
        <v>114</v>
      </c>
      <c r="J18" s="376">
        <v>121</v>
      </c>
      <c r="K18" s="147">
        <v>115</v>
      </c>
      <c r="L18" s="147">
        <v>102</v>
      </c>
      <c r="M18" s="147">
        <v>108.86125269440195</v>
      </c>
      <c r="N18" s="147">
        <v>58.13029998273033</v>
      </c>
      <c r="O18" s="396">
        <v>80.6650073765096</v>
      </c>
      <c r="P18" s="390">
        <v>54.10642441942149</v>
      </c>
      <c r="Q18" s="390">
        <v>57.15102628604804</v>
      </c>
      <c r="R18" s="390">
        <v>45.93922258671499</v>
      </c>
      <c r="S18" s="390">
        <v>45.46187927069574</v>
      </c>
      <c r="T18" s="390">
        <v>32.11733337448557</v>
      </c>
      <c r="U18" s="390">
        <v>38.17876837030425</v>
      </c>
      <c r="V18" s="390">
        <v>63.117760131880374</v>
      </c>
      <c r="W18" s="390">
        <v>80.80132228264814</v>
      </c>
      <c r="X18" s="390">
        <v>59.05891259080135</v>
      </c>
      <c r="Y18" s="390">
        <v>39.749671298975755</v>
      </c>
      <c r="Z18" s="361">
        <f>'T11.24'!G15</f>
        <v>78.90523999900451</v>
      </c>
      <c r="AQ18" s="378"/>
      <c r="AR18" s="378"/>
      <c r="AS18" s="378"/>
      <c r="AT18" s="378"/>
      <c r="AU18" s="378"/>
      <c r="AV18" s="378"/>
      <c r="AW18" s="378"/>
      <c r="AX18" s="378"/>
      <c r="AY18" s="378"/>
      <c r="AZ18" s="378"/>
      <c r="BA18" s="378"/>
      <c r="BB18" s="378"/>
      <c r="BC18" s="378"/>
      <c r="BD18" s="378"/>
      <c r="BE18" s="378"/>
      <c r="BF18" s="378"/>
      <c r="BG18" s="378"/>
      <c r="BH18" s="378"/>
      <c r="BI18" s="378"/>
    </row>
    <row r="19" spans="1:61" ht="15">
      <c r="A19" s="371" t="s">
        <v>61</v>
      </c>
      <c r="B19" s="376">
        <v>162</v>
      </c>
      <c r="C19" s="376">
        <v>150</v>
      </c>
      <c r="D19" s="376">
        <v>182</v>
      </c>
      <c r="E19" s="376">
        <v>152</v>
      </c>
      <c r="F19" s="376">
        <v>185</v>
      </c>
      <c r="G19" s="376">
        <v>148</v>
      </c>
      <c r="H19" s="376">
        <v>149</v>
      </c>
      <c r="I19" s="376">
        <v>182</v>
      </c>
      <c r="J19" s="376">
        <v>164</v>
      </c>
      <c r="K19" s="147">
        <v>156</v>
      </c>
      <c r="L19" s="147">
        <v>164</v>
      </c>
      <c r="M19" s="147">
        <v>159.38194352209155</v>
      </c>
      <c r="N19" s="147">
        <v>157.960468244172</v>
      </c>
      <c r="O19" s="396">
        <v>134.21830080689014</v>
      </c>
      <c r="P19" s="390">
        <v>134.619238897396</v>
      </c>
      <c r="Q19" s="390">
        <v>138.1035981082348</v>
      </c>
      <c r="R19" s="390">
        <v>132.81357456440588</v>
      </c>
      <c r="S19" s="390">
        <v>141.26075971017895</v>
      </c>
      <c r="T19" s="390">
        <v>173.23234212402278</v>
      </c>
      <c r="U19" s="390">
        <v>231.0643537134014</v>
      </c>
      <c r="V19" s="390">
        <v>199.6632466604269</v>
      </c>
      <c r="W19" s="390">
        <v>183.01721709506694</v>
      </c>
      <c r="X19" s="390">
        <v>172.28779094291426</v>
      </c>
      <c r="Y19" s="390">
        <v>245.7781609344698</v>
      </c>
      <c r="Z19" s="361">
        <f>'T11.24'!G16</f>
        <v>227.21640183631638</v>
      </c>
      <c r="AQ19" s="378"/>
      <c r="AR19" s="378"/>
      <c r="AS19" s="378"/>
      <c r="AT19" s="378"/>
      <c r="AU19" s="378"/>
      <c r="AV19" s="378"/>
      <c r="AW19" s="378"/>
      <c r="AX19" s="378"/>
      <c r="AY19" s="378"/>
      <c r="AZ19" s="378"/>
      <c r="BA19" s="378"/>
      <c r="BB19" s="378"/>
      <c r="BC19" s="378"/>
      <c r="BD19" s="378"/>
      <c r="BE19" s="378"/>
      <c r="BF19" s="378"/>
      <c r="BG19" s="378"/>
      <c r="BH19" s="378"/>
      <c r="BI19" s="378"/>
    </row>
    <row r="20" spans="1:61" ht="15">
      <c r="A20" s="468" t="s">
        <v>203</v>
      </c>
      <c r="B20" s="109" t="s">
        <v>76</v>
      </c>
      <c r="C20" s="109" t="s">
        <v>76</v>
      </c>
      <c r="D20" s="109" t="s">
        <v>76</v>
      </c>
      <c r="E20" s="109" t="s">
        <v>76</v>
      </c>
      <c r="F20" s="109" t="s">
        <v>76</v>
      </c>
      <c r="G20" s="109" t="s">
        <v>76</v>
      </c>
      <c r="H20" s="109" t="s">
        <v>76</v>
      </c>
      <c r="I20" s="109" t="s">
        <v>76</v>
      </c>
      <c r="J20" s="109" t="s">
        <v>76</v>
      </c>
      <c r="K20" s="109" t="s">
        <v>76</v>
      </c>
      <c r="L20" s="109" t="s">
        <v>76</v>
      </c>
      <c r="M20" s="147">
        <v>136.3094033395473</v>
      </c>
      <c r="N20" s="147">
        <v>175.9009430196522</v>
      </c>
      <c r="O20" s="396">
        <v>127.95349358346955</v>
      </c>
      <c r="P20" s="390">
        <v>106.62950969937837</v>
      </c>
      <c r="Q20" s="390">
        <v>121.50291694300782</v>
      </c>
      <c r="R20" s="390">
        <v>86.1310369674485</v>
      </c>
      <c r="S20" s="390">
        <v>93.51137077655761</v>
      </c>
      <c r="T20" s="390">
        <v>82.79496496817646</v>
      </c>
      <c r="U20" s="390">
        <v>94.26216341403129</v>
      </c>
      <c r="V20" s="390">
        <v>70.5824575878698</v>
      </c>
      <c r="W20" s="390">
        <v>90.69897719666578</v>
      </c>
      <c r="X20" s="390">
        <v>85.3868456932855</v>
      </c>
      <c r="Y20" s="390">
        <v>125.30334589274796</v>
      </c>
      <c r="Z20" s="361">
        <f>'T11.24'!G17</f>
        <v>104.34479807273394</v>
      </c>
      <c r="AQ20" s="378"/>
      <c r="AR20" s="378"/>
      <c r="AS20" s="378"/>
      <c r="AT20" s="378"/>
      <c r="AU20" s="378"/>
      <c r="AV20" s="378"/>
      <c r="AW20" s="378"/>
      <c r="AX20" s="378"/>
      <c r="AY20" s="378"/>
      <c r="AZ20" s="378"/>
      <c r="BA20" s="378"/>
      <c r="BB20" s="378"/>
      <c r="BC20" s="378"/>
      <c r="BD20" s="378"/>
      <c r="BE20" s="378"/>
      <c r="BF20" s="378"/>
      <c r="BG20" s="378"/>
      <c r="BH20" s="378"/>
      <c r="BI20" s="378"/>
    </row>
    <row r="21" spans="1:61" ht="15">
      <c r="A21" s="468" t="s">
        <v>204</v>
      </c>
      <c r="B21" s="109" t="s">
        <v>76</v>
      </c>
      <c r="C21" s="109" t="s">
        <v>76</v>
      </c>
      <c r="D21" s="109" t="s">
        <v>76</v>
      </c>
      <c r="E21" s="109" t="s">
        <v>76</v>
      </c>
      <c r="F21" s="109" t="s">
        <v>76</v>
      </c>
      <c r="G21" s="109" t="s">
        <v>76</v>
      </c>
      <c r="H21" s="109" t="s">
        <v>76</v>
      </c>
      <c r="I21" s="109" t="s">
        <v>76</v>
      </c>
      <c r="J21" s="109" t="s">
        <v>76</v>
      </c>
      <c r="K21" s="109" t="s">
        <v>76</v>
      </c>
      <c r="L21" s="109" t="s">
        <v>76</v>
      </c>
      <c r="M21" s="147">
        <v>38.7906806065147</v>
      </c>
      <c r="N21" s="147">
        <v>22.067340172317806</v>
      </c>
      <c r="O21" s="396">
        <v>17.692105653826232</v>
      </c>
      <c r="P21" s="390">
        <v>14.29062376714856</v>
      </c>
      <c r="Q21" s="390">
        <v>20.739644620079012</v>
      </c>
      <c r="R21" s="390">
        <v>15.194817873185933</v>
      </c>
      <c r="S21" s="390">
        <v>18.358383170454367</v>
      </c>
      <c r="T21" s="390">
        <v>21.06711503795433</v>
      </c>
      <c r="U21" s="390">
        <v>28.284081464951804</v>
      </c>
      <c r="V21" s="390">
        <v>24.272586182539957</v>
      </c>
      <c r="W21" s="390">
        <v>19.48342457217711</v>
      </c>
      <c r="X21" s="390">
        <v>21.344377687685718</v>
      </c>
      <c r="Y21" s="390">
        <v>23.34833616356876</v>
      </c>
      <c r="Z21" s="361">
        <f>'T11.24'!G18</f>
        <v>18.024546621986026</v>
      </c>
      <c r="AQ21" s="378"/>
      <c r="AR21" s="378"/>
      <c r="AS21" s="378"/>
      <c r="AT21" s="378"/>
      <c r="AU21" s="378"/>
      <c r="AV21" s="378"/>
      <c r="AW21" s="378"/>
      <c r="AX21" s="378"/>
      <c r="AY21" s="378"/>
      <c r="AZ21" s="378"/>
      <c r="BA21" s="378"/>
      <c r="BB21" s="378"/>
      <c r="BC21" s="378"/>
      <c r="BD21" s="378"/>
      <c r="BE21" s="378"/>
      <c r="BF21" s="378"/>
      <c r="BG21" s="378"/>
      <c r="BH21" s="378"/>
      <c r="BI21" s="378"/>
    </row>
    <row r="22" spans="1:61" ht="15">
      <c r="A22" s="371" t="s">
        <v>103</v>
      </c>
      <c r="B22" s="376">
        <v>145</v>
      </c>
      <c r="C22" s="376">
        <v>169</v>
      </c>
      <c r="D22" s="376">
        <v>194</v>
      </c>
      <c r="E22" s="376">
        <v>173</v>
      </c>
      <c r="F22" s="376">
        <v>212</v>
      </c>
      <c r="G22" s="376">
        <v>258</v>
      </c>
      <c r="H22" s="376">
        <v>284</v>
      </c>
      <c r="I22" s="376">
        <v>236</v>
      </c>
      <c r="J22" s="376">
        <v>264</v>
      </c>
      <c r="K22" s="147">
        <v>274</v>
      </c>
      <c r="L22" s="147">
        <v>242</v>
      </c>
      <c r="M22" s="147">
        <v>384.8305548686298</v>
      </c>
      <c r="N22" s="147">
        <v>296.6980605863249</v>
      </c>
      <c r="O22" s="396">
        <v>242.78903340670104</v>
      </c>
      <c r="P22" s="390">
        <v>219.70160468602947</v>
      </c>
      <c r="Q22" s="390">
        <v>198.45380455804312</v>
      </c>
      <c r="R22" s="390">
        <v>199.67151966141606</v>
      </c>
      <c r="S22" s="390">
        <v>167.66675314706623</v>
      </c>
      <c r="T22" s="390">
        <v>260.52456068274313</v>
      </c>
      <c r="U22" s="390">
        <v>247.44840186807025</v>
      </c>
      <c r="V22" s="390">
        <v>244.6768137439246</v>
      </c>
      <c r="W22" s="390">
        <v>292.3332199481143</v>
      </c>
      <c r="X22" s="390">
        <v>224.96591037911188</v>
      </c>
      <c r="Y22" s="390">
        <v>194.5474126077541</v>
      </c>
      <c r="Z22" s="361">
        <f>'T11.24'!G19</f>
        <v>312.38539043171323</v>
      </c>
      <c r="AQ22" s="378"/>
      <c r="AR22" s="378"/>
      <c r="AS22" s="378"/>
      <c r="AT22" s="378"/>
      <c r="AU22" s="378"/>
      <c r="AV22" s="378"/>
      <c r="AW22" s="378"/>
      <c r="AX22" s="378"/>
      <c r="AY22" s="378"/>
      <c r="AZ22" s="378"/>
      <c r="BA22" s="378"/>
      <c r="BB22" s="378"/>
      <c r="BC22" s="378"/>
      <c r="BD22" s="378"/>
      <c r="BE22" s="378"/>
      <c r="BF22" s="378"/>
      <c r="BG22" s="378"/>
      <c r="BH22" s="378"/>
      <c r="BI22" s="378"/>
    </row>
    <row r="23" spans="1:61" ht="24" customHeight="1">
      <c r="A23" s="307" t="s">
        <v>65</v>
      </c>
      <c r="B23" s="376">
        <v>25</v>
      </c>
      <c r="C23" s="376">
        <v>64</v>
      </c>
      <c r="D23" s="376">
        <v>60</v>
      </c>
      <c r="E23" s="376">
        <v>104</v>
      </c>
      <c r="F23" s="376">
        <v>90</v>
      </c>
      <c r="G23" s="376">
        <v>60</v>
      </c>
      <c r="H23" s="376">
        <v>44</v>
      </c>
      <c r="I23" s="376">
        <v>41</v>
      </c>
      <c r="J23" s="376">
        <v>54</v>
      </c>
      <c r="K23" s="147">
        <v>36</v>
      </c>
      <c r="L23" s="147">
        <v>52</v>
      </c>
      <c r="M23" s="147">
        <v>55</v>
      </c>
      <c r="N23" s="147">
        <v>65.02836106252613</v>
      </c>
      <c r="O23" s="396">
        <v>82.62653047052501</v>
      </c>
      <c r="P23" s="390">
        <v>69.13169489941446</v>
      </c>
      <c r="Q23" s="390">
        <v>96.86472062358244</v>
      </c>
      <c r="R23" s="390">
        <v>72.73074559183303</v>
      </c>
      <c r="S23" s="390">
        <v>79.55738338552963</v>
      </c>
      <c r="T23" s="390">
        <v>74.74149568282634</v>
      </c>
      <c r="U23" s="390">
        <v>80.37525647119774</v>
      </c>
      <c r="V23" s="390">
        <v>82.30844514135394</v>
      </c>
      <c r="W23" s="390">
        <v>72.16471868862814</v>
      </c>
      <c r="X23" s="390">
        <v>94.61833867250184</v>
      </c>
      <c r="Y23" s="390">
        <v>71.33371350667369</v>
      </c>
      <c r="Z23" s="361">
        <f>'T11.24'!G21</f>
        <v>88.98870575730615</v>
      </c>
      <c r="AB23" s="399"/>
      <c r="AQ23" s="378"/>
      <c r="AR23" s="378"/>
      <c r="AS23" s="378"/>
      <c r="AT23" s="378"/>
      <c r="AU23" s="378"/>
      <c r="AV23" s="378"/>
      <c r="AW23" s="378"/>
      <c r="AX23" s="378"/>
      <c r="AY23" s="378"/>
      <c r="AZ23" s="378"/>
      <c r="BA23" s="378"/>
      <c r="BB23" s="378"/>
      <c r="BC23" s="378"/>
      <c r="BD23" s="378"/>
      <c r="BE23" s="378"/>
      <c r="BF23" s="378"/>
      <c r="BG23" s="378"/>
      <c r="BH23" s="378"/>
      <c r="BI23" s="378"/>
    </row>
    <row r="24" spans="1:61" ht="21" customHeight="1">
      <c r="A24" s="307" t="s">
        <v>715</v>
      </c>
      <c r="B24" s="97">
        <f aca="true" t="shared" si="6" ref="B24:O24">SUM(B25:B27)</f>
        <v>378</v>
      </c>
      <c r="C24" s="97">
        <f t="shared" si="6"/>
        <v>282</v>
      </c>
      <c r="D24" s="97">
        <f t="shared" si="6"/>
        <v>371</v>
      </c>
      <c r="E24" s="97">
        <f t="shared" si="6"/>
        <v>291</v>
      </c>
      <c r="F24" s="97">
        <f t="shared" si="6"/>
        <v>302</v>
      </c>
      <c r="G24" s="97">
        <f t="shared" si="6"/>
        <v>336</v>
      </c>
      <c r="H24" s="97">
        <f t="shared" si="6"/>
        <v>343</v>
      </c>
      <c r="I24" s="97">
        <f t="shared" si="6"/>
        <v>304</v>
      </c>
      <c r="J24" s="97">
        <f t="shared" si="6"/>
        <v>194</v>
      </c>
      <c r="K24" s="97">
        <f t="shared" si="6"/>
        <v>173</v>
      </c>
      <c r="L24" s="97">
        <f t="shared" si="6"/>
        <v>105</v>
      </c>
      <c r="M24" s="97">
        <f t="shared" si="6"/>
        <v>175</v>
      </c>
      <c r="N24" s="97">
        <f t="shared" si="6"/>
        <v>155.66745052729203</v>
      </c>
      <c r="O24" s="392">
        <f t="shared" si="6"/>
        <v>181.58362386075984</v>
      </c>
      <c r="P24" s="360">
        <f>SUM(P25:P27)</f>
        <v>178.0529883249431</v>
      </c>
      <c r="Q24" s="360">
        <f aca="true" t="shared" si="7" ref="Q24:Y24">SUM(Q25:Q27)</f>
        <v>204.6787898656475</v>
      </c>
      <c r="R24" s="360">
        <f t="shared" si="7"/>
        <v>180.64219463623584</v>
      </c>
      <c r="S24" s="360">
        <f t="shared" si="7"/>
        <v>132.69920841691277</v>
      </c>
      <c r="T24" s="360">
        <f t="shared" si="7"/>
        <v>153.90435778315498</v>
      </c>
      <c r="U24" s="360">
        <f t="shared" si="7"/>
        <v>197.22070139635824</v>
      </c>
      <c r="V24" s="360">
        <f t="shared" si="7"/>
        <v>147.11960913739554</v>
      </c>
      <c r="W24" s="360">
        <f t="shared" si="7"/>
        <v>156.9037404068061</v>
      </c>
      <c r="X24" s="360">
        <f t="shared" si="7"/>
        <v>158.66835903406795</v>
      </c>
      <c r="Y24" s="360">
        <f t="shared" si="7"/>
        <v>184.5831908699797</v>
      </c>
      <c r="Z24" s="360">
        <f>SUM(Z25:Z27)</f>
        <v>173.5217980805917</v>
      </c>
      <c r="AQ24" s="378"/>
      <c r="AR24" s="378"/>
      <c r="AS24" s="378"/>
      <c r="AT24" s="378"/>
      <c r="AU24" s="378"/>
      <c r="AV24" s="378"/>
      <c r="AW24" s="378"/>
      <c r="AX24" s="378"/>
      <c r="AY24" s="378"/>
      <c r="AZ24" s="378"/>
      <c r="BA24" s="378"/>
      <c r="BB24" s="378"/>
      <c r="BC24" s="378"/>
      <c r="BD24" s="378"/>
      <c r="BE24" s="378"/>
      <c r="BF24" s="378"/>
      <c r="BG24" s="378"/>
      <c r="BH24" s="378"/>
      <c r="BI24" s="378"/>
    </row>
    <row r="25" spans="1:61" ht="15">
      <c r="A25" s="371" t="s">
        <v>67</v>
      </c>
      <c r="B25" s="376">
        <v>310</v>
      </c>
      <c r="C25" s="376">
        <v>212</v>
      </c>
      <c r="D25" s="376">
        <v>276</v>
      </c>
      <c r="E25" s="376">
        <v>221</v>
      </c>
      <c r="F25" s="376">
        <v>194</v>
      </c>
      <c r="G25" s="376">
        <v>224</v>
      </c>
      <c r="H25" s="376">
        <v>243</v>
      </c>
      <c r="I25" s="376">
        <v>213</v>
      </c>
      <c r="J25" s="376">
        <v>124</v>
      </c>
      <c r="K25" s="147">
        <v>109</v>
      </c>
      <c r="L25" s="147">
        <v>57</v>
      </c>
      <c r="M25" s="147">
        <v>119</v>
      </c>
      <c r="N25" s="147">
        <v>67.8671110744349</v>
      </c>
      <c r="O25" s="396">
        <v>107.49493761799542</v>
      </c>
      <c r="P25" s="390">
        <v>116.63780290966531</v>
      </c>
      <c r="Q25" s="390">
        <v>130.21719734009687</v>
      </c>
      <c r="R25" s="390">
        <v>120.3893059040275</v>
      </c>
      <c r="S25" s="390">
        <v>84.4077877922107</v>
      </c>
      <c r="T25" s="390">
        <v>116.52123474924252</v>
      </c>
      <c r="U25" s="390">
        <v>126.10948283760693</v>
      </c>
      <c r="V25" s="390">
        <v>88.120922684264</v>
      </c>
      <c r="W25" s="390">
        <v>78.04730537879172</v>
      </c>
      <c r="X25" s="390">
        <v>65.97631353579523</v>
      </c>
      <c r="Y25" s="390">
        <v>88.05159591875609</v>
      </c>
      <c r="Z25" s="361">
        <f>'T11.24'!G23</f>
        <v>104.73938903101242</v>
      </c>
      <c r="AQ25" s="378"/>
      <c r="AR25" s="378"/>
      <c r="AS25" s="378"/>
      <c r="AT25" s="378"/>
      <c r="AU25" s="378"/>
      <c r="AV25" s="378"/>
      <c r="AW25" s="378"/>
      <c r="AX25" s="378"/>
      <c r="AY25" s="378"/>
      <c r="AZ25" s="378"/>
      <c r="BA25" s="378"/>
      <c r="BB25" s="378"/>
      <c r="BC25" s="378"/>
      <c r="BD25" s="378"/>
      <c r="BE25" s="378"/>
      <c r="BF25" s="378"/>
      <c r="BG25" s="378"/>
      <c r="BH25" s="378"/>
      <c r="BI25" s="378"/>
    </row>
    <row r="26" spans="1:61" ht="15">
      <c r="A26" s="371" t="s">
        <v>68</v>
      </c>
      <c r="B26" s="376">
        <v>68</v>
      </c>
      <c r="C26" s="376">
        <v>66</v>
      </c>
      <c r="D26" s="376">
        <v>90</v>
      </c>
      <c r="E26" s="376">
        <v>68</v>
      </c>
      <c r="F26" s="376">
        <v>94</v>
      </c>
      <c r="G26" s="376">
        <v>89</v>
      </c>
      <c r="H26" s="376">
        <v>87</v>
      </c>
      <c r="I26" s="376">
        <v>85</v>
      </c>
      <c r="J26" s="376">
        <v>61</v>
      </c>
      <c r="K26" s="147">
        <v>54</v>
      </c>
      <c r="L26" s="147">
        <v>47</v>
      </c>
      <c r="M26" s="147">
        <v>45</v>
      </c>
      <c r="N26" s="147">
        <v>51.6837721015327</v>
      </c>
      <c r="O26" s="396">
        <v>45.85659529942015</v>
      </c>
      <c r="P26" s="390">
        <v>43.80221103047259</v>
      </c>
      <c r="Q26" s="390">
        <v>41.88959272687815</v>
      </c>
      <c r="R26" s="390">
        <v>54.002146899316806</v>
      </c>
      <c r="S26" s="390">
        <v>43.73923898953231</v>
      </c>
      <c r="T26" s="390">
        <v>33.39735556180531</v>
      </c>
      <c r="U26" s="390">
        <v>67.26512638997005</v>
      </c>
      <c r="V26" s="390">
        <v>57.166955589008275</v>
      </c>
      <c r="W26" s="390">
        <v>72.66525191585771</v>
      </c>
      <c r="X26" s="390">
        <v>64.24280947874628</v>
      </c>
      <c r="Y26" s="390">
        <v>76.04382983066058</v>
      </c>
      <c r="Z26" s="361">
        <f>'T11.24'!G24</f>
        <v>65.47712567135582</v>
      </c>
      <c r="AQ26" s="378"/>
      <c r="AR26" s="378"/>
      <c r="AS26" s="378"/>
      <c r="AT26" s="378"/>
      <c r="AU26" s="378"/>
      <c r="AV26" s="378"/>
      <c r="AW26" s="378"/>
      <c r="AX26" s="378"/>
      <c r="AY26" s="378"/>
      <c r="AZ26" s="378"/>
      <c r="BA26" s="378"/>
      <c r="BB26" s="378"/>
      <c r="BC26" s="378"/>
      <c r="BD26" s="378"/>
      <c r="BE26" s="378"/>
      <c r="BF26" s="378"/>
      <c r="BG26" s="378"/>
      <c r="BH26" s="378"/>
      <c r="BI26" s="378"/>
    </row>
    <row r="27" spans="1:61" ht="15">
      <c r="A27" s="371" t="s">
        <v>69</v>
      </c>
      <c r="B27" s="376">
        <v>0</v>
      </c>
      <c r="C27" s="376">
        <v>4</v>
      </c>
      <c r="D27" s="376">
        <v>5</v>
      </c>
      <c r="E27" s="376">
        <v>2</v>
      </c>
      <c r="F27" s="376">
        <v>14</v>
      </c>
      <c r="G27" s="376">
        <v>23</v>
      </c>
      <c r="H27" s="376">
        <v>13</v>
      </c>
      <c r="I27" s="376">
        <v>6</v>
      </c>
      <c r="J27" s="376">
        <v>9</v>
      </c>
      <c r="K27" s="147">
        <v>10</v>
      </c>
      <c r="L27" s="147">
        <v>1</v>
      </c>
      <c r="M27" s="147">
        <v>11</v>
      </c>
      <c r="N27" s="147">
        <v>36.116567351324434</v>
      </c>
      <c r="O27" s="396">
        <v>28.232090943344275</v>
      </c>
      <c r="P27" s="390">
        <v>17.612974384805195</v>
      </c>
      <c r="Q27" s="390">
        <v>32.57199979867248</v>
      </c>
      <c r="R27" s="390">
        <v>6.250741832891555</v>
      </c>
      <c r="S27" s="390">
        <v>4.552181635169742</v>
      </c>
      <c r="T27" s="390">
        <v>3.985767472107134</v>
      </c>
      <c r="U27" s="390">
        <v>3.846092168781276</v>
      </c>
      <c r="V27" s="390">
        <v>1.831730864123259</v>
      </c>
      <c r="W27" s="390">
        <v>6.191183112156663</v>
      </c>
      <c r="X27" s="390">
        <v>28.44923601952644</v>
      </c>
      <c r="Y27" s="390">
        <v>20.487765120563004</v>
      </c>
      <c r="Z27" s="361">
        <f>'T11.24'!G25</f>
        <v>3.305283378223468</v>
      </c>
      <c r="AQ27" s="378"/>
      <c r="AR27" s="378"/>
      <c r="AS27" s="378"/>
      <c r="AT27" s="378"/>
      <c r="AU27" s="378"/>
      <c r="AV27" s="378"/>
      <c r="AW27" s="378"/>
      <c r="AX27" s="378"/>
      <c r="AY27" s="378"/>
      <c r="AZ27" s="378"/>
      <c r="BA27" s="378"/>
      <c r="BB27" s="378"/>
      <c r="BC27" s="378"/>
      <c r="BD27" s="378"/>
      <c r="BE27" s="378"/>
      <c r="BF27" s="378"/>
      <c r="BG27" s="378"/>
      <c r="BH27" s="378"/>
      <c r="BI27" s="378"/>
    </row>
    <row r="28" spans="1:61" ht="22.5" customHeight="1">
      <c r="A28" s="383" t="s">
        <v>91</v>
      </c>
      <c r="B28" s="47"/>
      <c r="C28" s="47"/>
      <c r="D28" s="47"/>
      <c r="E28" s="47"/>
      <c r="F28" s="47"/>
      <c r="G28" s="47"/>
      <c r="H28" s="47"/>
      <c r="I28" s="47"/>
      <c r="J28" s="47"/>
      <c r="K28" s="47"/>
      <c r="N28" s="302"/>
      <c r="O28" s="393"/>
      <c r="P28" s="302"/>
      <c r="AQ28" s="378"/>
      <c r="AR28" s="378"/>
      <c r="AS28" s="378"/>
      <c r="AT28" s="378"/>
      <c r="AU28" s="378"/>
      <c r="AV28" s="378"/>
      <c r="AW28" s="378"/>
      <c r="AX28" s="378"/>
      <c r="AY28" s="378"/>
      <c r="AZ28" s="378"/>
      <c r="BA28" s="378"/>
      <c r="BB28" s="378"/>
      <c r="BC28" s="378"/>
      <c r="BD28" s="378"/>
      <c r="BE28" s="378"/>
      <c r="BF28" s="378"/>
      <c r="BG28" s="378"/>
      <c r="BH28" s="378"/>
      <c r="BI28" s="378"/>
    </row>
    <row r="29" spans="1:61" ht="15">
      <c r="A29" s="382" t="s">
        <v>92</v>
      </c>
      <c r="B29" s="20">
        <v>1306</v>
      </c>
      <c r="C29" s="20">
        <v>1160</v>
      </c>
      <c r="D29" s="20">
        <v>1351</v>
      </c>
      <c r="E29" s="20">
        <v>1224</v>
      </c>
      <c r="F29" s="20">
        <v>1560</v>
      </c>
      <c r="G29" s="20">
        <v>1785</v>
      </c>
      <c r="H29" s="20">
        <v>1847</v>
      </c>
      <c r="I29" s="20">
        <v>1978</v>
      </c>
      <c r="J29" s="20">
        <v>1903</v>
      </c>
      <c r="K29" s="147">
        <v>1969</v>
      </c>
      <c r="L29" s="147">
        <v>1580</v>
      </c>
      <c r="M29" s="147">
        <v>1681</v>
      </c>
      <c r="N29" s="147">
        <v>1686.580096826138</v>
      </c>
      <c r="O29" s="396">
        <v>1512.2044654589454</v>
      </c>
      <c r="P29" s="390">
        <v>1178.6032432579464</v>
      </c>
      <c r="Q29" s="390">
        <v>1264.5483977590407</v>
      </c>
      <c r="R29" s="390">
        <v>1205.0083647470442</v>
      </c>
      <c r="S29" s="390">
        <v>1280.6833775318569</v>
      </c>
      <c r="T29" s="390">
        <v>1205.028300688778</v>
      </c>
      <c r="U29" s="390">
        <v>1391.4192330296498</v>
      </c>
      <c r="V29" s="390">
        <v>1506.2382582088326</v>
      </c>
      <c r="W29" s="390">
        <v>1562.479386275867</v>
      </c>
      <c r="X29" s="390">
        <v>1650.3310733148282</v>
      </c>
      <c r="Y29" s="390">
        <v>1729.0922503726845</v>
      </c>
      <c r="Z29" s="361">
        <f>'T11.24'!B27</f>
        <v>2246.500658932696</v>
      </c>
      <c r="AQ29" s="378"/>
      <c r="AR29" s="378"/>
      <c r="AS29" s="378"/>
      <c r="AT29" s="378"/>
      <c r="AU29" s="378"/>
      <c r="AV29" s="378"/>
      <c r="AW29" s="378"/>
      <c r="AX29" s="378"/>
      <c r="AY29" s="378"/>
      <c r="AZ29" s="378"/>
      <c r="BA29" s="378"/>
      <c r="BB29" s="378"/>
      <c r="BC29" s="378"/>
      <c r="BD29" s="378"/>
      <c r="BE29" s="378"/>
      <c r="BF29" s="378"/>
      <c r="BG29" s="378"/>
      <c r="BH29" s="378"/>
      <c r="BI29" s="378"/>
    </row>
    <row r="30" spans="1:61" ht="15">
      <c r="A30" s="382" t="s">
        <v>93</v>
      </c>
      <c r="B30" s="20">
        <v>640</v>
      </c>
      <c r="C30" s="20">
        <v>661</v>
      </c>
      <c r="D30" s="20">
        <v>737</v>
      </c>
      <c r="E30" s="20">
        <v>739</v>
      </c>
      <c r="F30" s="20">
        <v>817</v>
      </c>
      <c r="G30" s="20">
        <v>897</v>
      </c>
      <c r="H30" s="20">
        <v>1007</v>
      </c>
      <c r="I30" s="20">
        <v>1042</v>
      </c>
      <c r="J30" s="20">
        <v>1084</v>
      </c>
      <c r="K30" s="147">
        <v>1212</v>
      </c>
      <c r="L30" s="147">
        <v>1505</v>
      </c>
      <c r="M30" s="147">
        <v>1694</v>
      </c>
      <c r="N30" s="147">
        <v>1642.966488385418</v>
      </c>
      <c r="O30" s="396">
        <v>1827.5640593765254</v>
      </c>
      <c r="P30" s="390">
        <v>1500.16373427767</v>
      </c>
      <c r="Q30" s="390">
        <v>1493.4744169290666</v>
      </c>
      <c r="R30" s="390">
        <v>1483.9517473162364</v>
      </c>
      <c r="S30" s="390">
        <v>1468.7331239685518</v>
      </c>
      <c r="T30" s="390">
        <v>1512.8367691368123</v>
      </c>
      <c r="U30" s="390">
        <v>1644.4158375766553</v>
      </c>
      <c r="V30" s="390">
        <v>1612.7062090249078</v>
      </c>
      <c r="W30" s="390">
        <v>1552.944834158131</v>
      </c>
      <c r="X30" s="390">
        <v>1654.8789084032057</v>
      </c>
      <c r="Y30" s="390">
        <v>1804.428057759847</v>
      </c>
      <c r="Z30" s="361">
        <f>'T11.24'!C27</f>
        <v>1742.3032468846684</v>
      </c>
      <c r="AQ30" s="378"/>
      <c r="AR30" s="378"/>
      <c r="AS30" s="378"/>
      <c r="AT30" s="378"/>
      <c r="AU30" s="378"/>
      <c r="AV30" s="378"/>
      <c r="AW30" s="378"/>
      <c r="AX30" s="378"/>
      <c r="AY30" s="378"/>
      <c r="AZ30" s="378"/>
      <c r="BA30" s="378"/>
      <c r="BB30" s="378"/>
      <c r="BC30" s="378"/>
      <c r="BD30" s="378"/>
      <c r="BE30" s="378"/>
      <c r="BF30" s="378"/>
      <c r="BG30" s="378"/>
      <c r="BH30" s="378"/>
      <c r="BI30" s="378"/>
    </row>
    <row r="31" spans="1:61" ht="15">
      <c r="A31" s="382" t="s">
        <v>23</v>
      </c>
      <c r="B31" s="20">
        <v>286</v>
      </c>
      <c r="C31" s="20">
        <v>284</v>
      </c>
      <c r="D31" s="20">
        <v>328</v>
      </c>
      <c r="E31" s="20">
        <v>390</v>
      </c>
      <c r="F31" s="20">
        <v>326</v>
      </c>
      <c r="G31" s="20">
        <v>374</v>
      </c>
      <c r="H31" s="20">
        <v>338</v>
      </c>
      <c r="I31" s="20">
        <v>329</v>
      </c>
      <c r="J31" s="20">
        <v>305</v>
      </c>
      <c r="K31" s="147">
        <v>329</v>
      </c>
      <c r="L31" s="147">
        <v>394</v>
      </c>
      <c r="M31" s="147">
        <v>383</v>
      </c>
      <c r="N31" s="147">
        <v>457.6139874379603</v>
      </c>
      <c r="O31" s="396">
        <v>406.90904376103066</v>
      </c>
      <c r="P31" s="390">
        <v>488.81616441857034</v>
      </c>
      <c r="Q31" s="390">
        <v>501.09970057260153</v>
      </c>
      <c r="R31" s="390">
        <v>547.0923989394058</v>
      </c>
      <c r="S31" s="390">
        <v>491.9794366548263</v>
      </c>
      <c r="T31" s="390">
        <v>464.16418807803814</v>
      </c>
      <c r="U31" s="390">
        <v>540.3848549535778</v>
      </c>
      <c r="V31" s="390">
        <v>487.075853320916</v>
      </c>
      <c r="W31" s="390">
        <v>492.96935144370633</v>
      </c>
      <c r="X31" s="390">
        <v>512.7234931159221</v>
      </c>
      <c r="Y31" s="390">
        <v>503.5870292740132</v>
      </c>
      <c r="Z31" s="361">
        <f>'T11.24'!D27</f>
        <v>505.4035169002066</v>
      </c>
      <c r="AQ31" s="378"/>
      <c r="AR31" s="378"/>
      <c r="AS31" s="378"/>
      <c r="AT31" s="378"/>
      <c r="AU31" s="378"/>
      <c r="AV31" s="378"/>
      <c r="AW31" s="378"/>
      <c r="AX31" s="378"/>
      <c r="AY31" s="378"/>
      <c r="AZ31" s="378"/>
      <c r="BA31" s="378"/>
      <c r="BB31" s="378"/>
      <c r="BC31" s="378"/>
      <c r="BD31" s="378"/>
      <c r="BE31" s="378"/>
      <c r="BF31" s="378"/>
      <c r="BG31" s="378"/>
      <c r="BH31" s="378"/>
      <c r="BI31" s="378"/>
    </row>
    <row r="32" spans="1:61" ht="15">
      <c r="A32" s="382" t="s">
        <v>95</v>
      </c>
      <c r="B32" s="20">
        <v>215</v>
      </c>
      <c r="C32" s="20">
        <v>302</v>
      </c>
      <c r="D32" s="20">
        <v>269</v>
      </c>
      <c r="E32" s="20">
        <v>312</v>
      </c>
      <c r="F32" s="20">
        <v>282</v>
      </c>
      <c r="G32" s="20">
        <v>358</v>
      </c>
      <c r="H32" s="20">
        <v>455</v>
      </c>
      <c r="I32" s="20">
        <v>391</v>
      </c>
      <c r="J32" s="20">
        <v>389</v>
      </c>
      <c r="K32" s="147">
        <v>598</v>
      </c>
      <c r="L32" s="147">
        <v>692</v>
      </c>
      <c r="M32" s="147">
        <v>859</v>
      </c>
      <c r="N32" s="147">
        <v>824.293451721567</v>
      </c>
      <c r="O32" s="396">
        <v>912.7034597197613</v>
      </c>
      <c r="P32" s="390">
        <v>851.5022931996193</v>
      </c>
      <c r="Q32" s="390">
        <v>701.375851380926</v>
      </c>
      <c r="R32" s="390">
        <v>790.8421636912794</v>
      </c>
      <c r="S32" s="390">
        <v>786.0493858870666</v>
      </c>
      <c r="T32" s="390">
        <v>833.7626876321706</v>
      </c>
      <c r="U32" s="390">
        <v>844.2873483136699</v>
      </c>
      <c r="V32" s="390">
        <v>894.826619735573</v>
      </c>
      <c r="W32" s="390">
        <v>1081.253565533104</v>
      </c>
      <c r="X32" s="390">
        <v>1265.329712834101</v>
      </c>
      <c r="Y32" s="390">
        <v>1450.8144242525348</v>
      </c>
      <c r="Z32" s="361">
        <f>'T11.24'!E27</f>
        <v>1205.1984654821426</v>
      </c>
      <c r="AQ32" s="378"/>
      <c r="AR32" s="378"/>
      <c r="AS32" s="378"/>
      <c r="AT32" s="378"/>
      <c r="AU32" s="378"/>
      <c r="AV32" s="378"/>
      <c r="AW32" s="378"/>
      <c r="AX32" s="378"/>
      <c r="AY32" s="378"/>
      <c r="AZ32" s="378"/>
      <c r="BA32" s="378"/>
      <c r="BB32" s="378"/>
      <c r="BC32" s="378"/>
      <c r="BD32" s="378"/>
      <c r="BE32" s="378"/>
      <c r="BF32" s="378"/>
      <c r="BG32" s="378"/>
      <c r="BH32" s="378"/>
      <c r="BI32" s="378"/>
    </row>
    <row r="33" spans="1:61" ht="15">
      <c r="A33" s="382" t="s">
        <v>94</v>
      </c>
      <c r="B33" s="20">
        <v>87</v>
      </c>
      <c r="C33" s="20">
        <v>61</v>
      </c>
      <c r="D33" s="20">
        <v>94</v>
      </c>
      <c r="E33" s="20">
        <v>111</v>
      </c>
      <c r="F33" s="20">
        <v>73</v>
      </c>
      <c r="G33" s="20">
        <v>90</v>
      </c>
      <c r="H33" s="20">
        <v>68</v>
      </c>
      <c r="I33" s="20">
        <v>64</v>
      </c>
      <c r="J33" s="20">
        <v>136</v>
      </c>
      <c r="K33" s="147">
        <v>110</v>
      </c>
      <c r="L33" s="147">
        <v>118</v>
      </c>
      <c r="M33" s="147">
        <v>174</v>
      </c>
      <c r="N33" s="147">
        <v>126.35483156958117</v>
      </c>
      <c r="O33" s="396">
        <v>104.12217437042612</v>
      </c>
      <c r="P33" s="390">
        <v>96.32664384332045</v>
      </c>
      <c r="Q33" s="390">
        <v>81.31260981146424</v>
      </c>
      <c r="R33" s="390">
        <v>71.35781666175214</v>
      </c>
      <c r="S33" s="390">
        <v>109.672845916374</v>
      </c>
      <c r="T33" s="390">
        <v>80.4412055260334</v>
      </c>
      <c r="U33" s="390">
        <v>78.73207307957925</v>
      </c>
      <c r="V33" s="390">
        <v>71.3552856664077</v>
      </c>
      <c r="W33" s="390">
        <v>64.02444687835319</v>
      </c>
      <c r="X33" s="390">
        <v>51.330311877370086</v>
      </c>
      <c r="Y33" s="390">
        <v>51.74830835229157</v>
      </c>
      <c r="Z33" s="361">
        <f>'T11.24'!F27</f>
        <v>107.58094114587766</v>
      </c>
      <c r="AQ33" s="378"/>
      <c r="AR33" s="378"/>
      <c r="AS33" s="378"/>
      <c r="AT33" s="378"/>
      <c r="AU33" s="378"/>
      <c r="AV33" s="378"/>
      <c r="AW33" s="378"/>
      <c r="AX33" s="378"/>
      <c r="AY33" s="378"/>
      <c r="AZ33" s="378"/>
      <c r="BA33" s="378"/>
      <c r="BB33" s="378"/>
      <c r="BC33" s="378"/>
      <c r="BD33" s="378"/>
      <c r="BE33" s="378"/>
      <c r="BF33" s="378"/>
      <c r="BG33" s="378"/>
      <c r="BH33" s="378"/>
      <c r="BI33" s="378"/>
    </row>
    <row r="34" spans="1:61" ht="24" customHeight="1">
      <c r="A34" s="383" t="s">
        <v>96</v>
      </c>
      <c r="B34" s="47"/>
      <c r="C34" s="47"/>
      <c r="D34" s="47"/>
      <c r="E34" s="47"/>
      <c r="F34" s="47"/>
      <c r="G34" s="47"/>
      <c r="H34" s="47"/>
      <c r="I34" s="47"/>
      <c r="J34" s="47"/>
      <c r="K34" s="47"/>
      <c r="N34" s="302"/>
      <c r="O34" s="393"/>
      <c r="P34" s="302"/>
      <c r="AQ34" s="378"/>
      <c r="AR34" s="378"/>
      <c r="AS34" s="378"/>
      <c r="AT34" s="378"/>
      <c r="AU34" s="378"/>
      <c r="AV34" s="378"/>
      <c r="AW34" s="378"/>
      <c r="AX34" s="378"/>
      <c r="AY34" s="378"/>
      <c r="AZ34" s="378"/>
      <c r="BA34" s="378"/>
      <c r="BB34" s="378"/>
      <c r="BC34" s="378"/>
      <c r="BD34" s="378"/>
      <c r="BE34" s="378"/>
      <c r="BF34" s="378"/>
      <c r="BG34" s="378"/>
      <c r="BH34" s="378"/>
      <c r="BI34" s="378"/>
    </row>
    <row r="35" spans="1:61" ht="15">
      <c r="A35" s="382" t="s">
        <v>107</v>
      </c>
      <c r="B35" s="20">
        <v>1993</v>
      </c>
      <c r="C35" s="20">
        <v>1875</v>
      </c>
      <c r="D35" s="20">
        <v>2099</v>
      </c>
      <c r="E35" s="20">
        <v>2073</v>
      </c>
      <c r="F35" s="20">
        <v>2322</v>
      </c>
      <c r="G35" s="20">
        <v>2759</v>
      </c>
      <c r="H35" s="20">
        <v>2985</v>
      </c>
      <c r="I35" s="20">
        <v>3092</v>
      </c>
      <c r="J35" s="20">
        <v>3008</v>
      </c>
      <c r="K35" s="147">
        <v>3204</v>
      </c>
      <c r="L35" s="147">
        <v>3276</v>
      </c>
      <c r="M35" s="147">
        <v>3709</v>
      </c>
      <c r="N35" s="147">
        <v>3661.987386042202</v>
      </c>
      <c r="O35" s="396">
        <v>3692.093205930673</v>
      </c>
      <c r="P35" s="378">
        <v>1822.3788060641564</v>
      </c>
      <c r="Q35" s="378">
        <v>1741.38286877045</v>
      </c>
      <c r="R35" s="378">
        <v>1854.470985511788</v>
      </c>
      <c r="S35" s="378">
        <v>1904.163551247149</v>
      </c>
      <c r="T35" s="378">
        <v>1873.641302576646</v>
      </c>
      <c r="U35" s="378">
        <v>2009.4519911289885</v>
      </c>
      <c r="V35" s="378">
        <v>1967.6532635237554</v>
      </c>
      <c r="W35" s="378">
        <v>2124.0559797597966</v>
      </c>
      <c r="X35" s="378">
        <v>2399.737188293988</v>
      </c>
      <c r="Y35" s="378">
        <v>2561.871253204514</v>
      </c>
      <c r="Z35" s="362">
        <f>'T11.25'!B27</f>
        <v>2756.3382487146696</v>
      </c>
      <c r="AQ35" s="378"/>
      <c r="AR35" s="378"/>
      <c r="AS35" s="378"/>
      <c r="AT35" s="378"/>
      <c r="AU35" s="378"/>
      <c r="AV35" s="378"/>
      <c r="AW35" s="378"/>
      <c r="AX35" s="378"/>
      <c r="AY35" s="378"/>
      <c r="AZ35" s="378"/>
      <c r="BA35" s="378"/>
      <c r="BB35" s="378"/>
      <c r="BC35" s="378"/>
      <c r="BD35" s="378"/>
      <c r="BE35" s="378"/>
      <c r="BF35" s="378"/>
      <c r="BG35" s="378"/>
      <c r="BH35" s="378"/>
      <c r="BI35" s="378"/>
    </row>
    <row r="36" spans="1:61" ht="15">
      <c r="A36" s="382" t="s">
        <v>97</v>
      </c>
      <c r="B36" s="20">
        <v>11</v>
      </c>
      <c r="C36" s="20">
        <v>12</v>
      </c>
      <c r="D36" s="20">
        <v>28</v>
      </c>
      <c r="E36" s="20">
        <v>24</v>
      </c>
      <c r="F36" s="20">
        <v>21</v>
      </c>
      <c r="G36" s="20">
        <v>15</v>
      </c>
      <c r="H36" s="20">
        <v>12</v>
      </c>
      <c r="I36" s="20">
        <v>14</v>
      </c>
      <c r="J36" s="20">
        <v>29</v>
      </c>
      <c r="K36" s="147">
        <v>32</v>
      </c>
      <c r="L36" s="147">
        <v>41</v>
      </c>
      <c r="M36" s="147">
        <v>61</v>
      </c>
      <c r="N36" s="147">
        <v>47.89130414174244</v>
      </c>
      <c r="O36" s="396">
        <v>64.30074017450484</v>
      </c>
      <c r="P36" s="378">
        <v>19.823739131989413</v>
      </c>
      <c r="Q36" s="378">
        <v>6.490158201662262</v>
      </c>
      <c r="R36" s="378">
        <v>15.79982957215645</v>
      </c>
      <c r="S36" s="378">
        <v>6.12495115153311</v>
      </c>
      <c r="T36" s="378">
        <v>15.63532751788729</v>
      </c>
      <c r="U36" s="378">
        <v>11.613236227038199</v>
      </c>
      <c r="V36" s="378">
        <v>4.167362806753373</v>
      </c>
      <c r="W36" s="378">
        <v>10.768803963797389</v>
      </c>
      <c r="X36" s="378">
        <v>18.351339966643692</v>
      </c>
      <c r="Y36" s="378">
        <v>6.166944287148947</v>
      </c>
      <c r="Z36" s="362">
        <f>'T11.25'!C27</f>
        <v>26.812249600381538</v>
      </c>
      <c r="AQ36" s="378"/>
      <c r="AR36" s="378"/>
      <c r="AS36" s="378"/>
      <c r="AT36" s="378"/>
      <c r="AU36" s="378"/>
      <c r="AV36" s="378"/>
      <c r="AW36" s="378"/>
      <c r="AX36" s="378"/>
      <c r="AY36" s="378"/>
      <c r="AZ36" s="378"/>
      <c r="BA36" s="378"/>
      <c r="BB36" s="378"/>
      <c r="BC36" s="378"/>
      <c r="BD36" s="378"/>
      <c r="BE36" s="378"/>
      <c r="BF36" s="378"/>
      <c r="BG36" s="378"/>
      <c r="BH36" s="378"/>
      <c r="BI36" s="378"/>
    </row>
    <row r="37" spans="1:61" ht="15">
      <c r="A37" s="382" t="s">
        <v>108</v>
      </c>
      <c r="B37" s="20">
        <v>322</v>
      </c>
      <c r="C37" s="20">
        <v>353</v>
      </c>
      <c r="D37" s="20">
        <v>376</v>
      </c>
      <c r="E37" s="20">
        <v>383</v>
      </c>
      <c r="F37" s="20">
        <v>449</v>
      </c>
      <c r="G37" s="20">
        <v>465</v>
      </c>
      <c r="H37" s="20">
        <v>455</v>
      </c>
      <c r="I37" s="20">
        <v>388</v>
      </c>
      <c r="J37" s="20">
        <v>456</v>
      </c>
      <c r="K37" s="147">
        <v>497</v>
      </c>
      <c r="L37" s="147">
        <v>484</v>
      </c>
      <c r="M37" s="147">
        <v>503</v>
      </c>
      <c r="N37" s="147">
        <v>464.69055392389726</v>
      </c>
      <c r="O37" s="396">
        <v>477.4905925283259</v>
      </c>
      <c r="P37" s="378">
        <v>385.3599328813501</v>
      </c>
      <c r="Q37" s="378">
        <v>388.80062953097524</v>
      </c>
      <c r="R37" s="378">
        <v>327.25606345372273</v>
      </c>
      <c r="S37" s="378">
        <v>342.1934085242012</v>
      </c>
      <c r="T37" s="378">
        <v>314.74194679819794</v>
      </c>
      <c r="U37" s="378">
        <v>374.2507656591939</v>
      </c>
      <c r="V37" s="378">
        <v>366.95842020279156</v>
      </c>
      <c r="W37" s="378">
        <v>457.57605780071344</v>
      </c>
      <c r="X37" s="378">
        <v>422.78022005642515</v>
      </c>
      <c r="Y37" s="378">
        <v>494.19936314287094</v>
      </c>
      <c r="Z37" s="362">
        <f>'T11.25'!D27</f>
        <v>429.0122155938496</v>
      </c>
      <c r="AQ37" s="378"/>
      <c r="AR37" s="378"/>
      <c r="AS37" s="378"/>
      <c r="AT37" s="378"/>
      <c r="AU37" s="378"/>
      <c r="AV37" s="378"/>
      <c r="AW37" s="378"/>
      <c r="AX37" s="378"/>
      <c r="AY37" s="378"/>
      <c r="AZ37" s="378"/>
      <c r="BA37" s="378"/>
      <c r="BB37" s="378"/>
      <c r="BC37" s="378"/>
      <c r="BD37" s="378"/>
      <c r="BE37" s="378"/>
      <c r="BF37" s="378"/>
      <c r="BG37" s="378"/>
      <c r="BH37" s="378"/>
      <c r="BI37" s="378"/>
    </row>
    <row r="38" spans="1:61" ht="15">
      <c r="A38" s="382" t="s">
        <v>98</v>
      </c>
      <c r="B38" s="20">
        <v>21</v>
      </c>
      <c r="C38" s="20">
        <v>25</v>
      </c>
      <c r="D38" s="20">
        <v>25</v>
      </c>
      <c r="E38" s="20">
        <v>42</v>
      </c>
      <c r="F38" s="20">
        <v>31</v>
      </c>
      <c r="G38" s="20">
        <v>32</v>
      </c>
      <c r="H38" s="20">
        <v>39</v>
      </c>
      <c r="I38" s="20">
        <v>34</v>
      </c>
      <c r="J38" s="20">
        <v>32</v>
      </c>
      <c r="K38" s="147">
        <v>54</v>
      </c>
      <c r="L38" s="147">
        <v>77</v>
      </c>
      <c r="M38" s="147">
        <v>60</v>
      </c>
      <c r="N38" s="147">
        <v>70.77828892861406</v>
      </c>
      <c r="O38" s="396">
        <v>52.161310684782656</v>
      </c>
      <c r="P38" s="378">
        <v>71.27201744167188</v>
      </c>
      <c r="Q38" s="378">
        <v>55.30131341136351</v>
      </c>
      <c r="R38" s="378">
        <v>74.78660786491054</v>
      </c>
      <c r="S38" s="378">
        <v>61.46445646995486</v>
      </c>
      <c r="T38" s="378">
        <v>68.61996187486662</v>
      </c>
      <c r="U38" s="378">
        <v>82.87711236300731</v>
      </c>
      <c r="V38" s="378">
        <v>93.53770185705062</v>
      </c>
      <c r="W38" s="378">
        <v>67.85913358211162</v>
      </c>
      <c r="X38" s="378">
        <v>94.28052233843795</v>
      </c>
      <c r="Y38" s="378">
        <v>96.83050169077147</v>
      </c>
      <c r="Z38" s="362">
        <f>'T11.25'!E27</f>
        <v>115.0880731065336</v>
      </c>
      <c r="AQ38" s="378"/>
      <c r="AR38" s="378"/>
      <c r="AS38" s="378"/>
      <c r="AT38" s="378"/>
      <c r="AU38" s="378"/>
      <c r="AV38" s="378"/>
      <c r="AW38" s="378"/>
      <c r="AX38" s="378"/>
      <c r="AY38" s="378"/>
      <c r="AZ38" s="378"/>
      <c r="BA38" s="378"/>
      <c r="BB38" s="378"/>
      <c r="BC38" s="378"/>
      <c r="BD38" s="378"/>
      <c r="BE38" s="378"/>
      <c r="BF38" s="378"/>
      <c r="BG38" s="378"/>
      <c r="BH38" s="378"/>
      <c r="BI38" s="378"/>
    </row>
    <row r="39" spans="1:61" ht="15">
      <c r="A39" s="382" t="s">
        <v>71</v>
      </c>
      <c r="B39" s="20">
        <v>48</v>
      </c>
      <c r="C39" s="20">
        <v>71</v>
      </c>
      <c r="D39" s="20">
        <v>86</v>
      </c>
      <c r="E39" s="20">
        <v>94</v>
      </c>
      <c r="F39" s="20">
        <v>74</v>
      </c>
      <c r="G39" s="20">
        <v>94</v>
      </c>
      <c r="H39" s="20">
        <v>72</v>
      </c>
      <c r="I39" s="20">
        <v>80</v>
      </c>
      <c r="J39" s="20">
        <v>81</v>
      </c>
      <c r="K39" s="147">
        <v>154</v>
      </c>
      <c r="L39" s="147">
        <v>128</v>
      </c>
      <c r="M39" s="147">
        <v>158</v>
      </c>
      <c r="N39" s="147">
        <v>147.3630047429285</v>
      </c>
      <c r="O39" s="396">
        <v>153.9267270258781</v>
      </c>
      <c r="P39" s="378">
        <v>227.26635361630167</v>
      </c>
      <c r="Q39" s="378">
        <v>221.656540097468</v>
      </c>
      <c r="R39" s="378">
        <v>178.35360186577518</v>
      </c>
      <c r="S39" s="378">
        <v>180.927254449658</v>
      </c>
      <c r="T39" s="378">
        <v>211.64383985050983</v>
      </c>
      <c r="U39" s="378">
        <v>262.4676353300441</v>
      </c>
      <c r="V39" s="378">
        <v>190.36455402598114</v>
      </c>
      <c r="W39" s="378">
        <v>257.57522383380126</v>
      </c>
      <c r="X39" s="378">
        <v>288.0300589777912</v>
      </c>
      <c r="Y39" s="378">
        <v>382.0159270304234</v>
      </c>
      <c r="Z39" s="362">
        <f>'T11.25'!F27</f>
        <v>391.8313435833785</v>
      </c>
      <c r="AQ39" s="378"/>
      <c r="AR39" s="378"/>
      <c r="AS39" s="378"/>
      <c r="AT39" s="378"/>
      <c r="AU39" s="378"/>
      <c r="AV39" s="378"/>
      <c r="AW39" s="378"/>
      <c r="AX39" s="378"/>
      <c r="AY39" s="378"/>
      <c r="AZ39" s="378"/>
      <c r="BA39" s="378"/>
      <c r="BB39" s="378"/>
      <c r="BC39" s="378"/>
      <c r="BD39" s="378"/>
      <c r="BE39" s="378"/>
      <c r="BF39" s="378"/>
      <c r="BG39" s="378"/>
      <c r="BH39" s="378"/>
      <c r="BI39" s="378"/>
    </row>
    <row r="40" spans="1:61" ht="15">
      <c r="A40" s="382" t="s">
        <v>99</v>
      </c>
      <c r="B40" s="20">
        <v>139</v>
      </c>
      <c r="C40" s="20">
        <v>132</v>
      </c>
      <c r="D40" s="20">
        <v>165</v>
      </c>
      <c r="E40" s="20">
        <v>160</v>
      </c>
      <c r="F40" s="20">
        <v>161</v>
      </c>
      <c r="G40" s="20">
        <v>139</v>
      </c>
      <c r="H40" s="20">
        <v>153</v>
      </c>
      <c r="I40" s="20">
        <v>198</v>
      </c>
      <c r="J40" s="20">
        <v>212</v>
      </c>
      <c r="K40" s="147">
        <v>277</v>
      </c>
      <c r="L40" s="147">
        <v>282</v>
      </c>
      <c r="M40" s="147">
        <v>301</v>
      </c>
      <c r="N40" s="147">
        <v>345.0983181611789</v>
      </c>
      <c r="O40" s="396">
        <v>323.53062634242485</v>
      </c>
      <c r="P40" s="378">
        <v>1589.3112298616577</v>
      </c>
      <c r="Q40" s="378">
        <v>1628.1794664411832</v>
      </c>
      <c r="R40" s="378">
        <v>1647.5854030873593</v>
      </c>
      <c r="S40" s="378">
        <v>1642.2445481161835</v>
      </c>
      <c r="T40" s="378">
        <v>1611.9507724437337</v>
      </c>
      <c r="U40" s="378">
        <v>1758.5786062448594</v>
      </c>
      <c r="V40" s="378">
        <v>1949.5209235403017</v>
      </c>
      <c r="W40" s="378">
        <v>1835.8363853489368</v>
      </c>
      <c r="X40" s="378">
        <v>1911.4141699121378</v>
      </c>
      <c r="Y40" s="378">
        <v>1998.5860806556423</v>
      </c>
      <c r="Z40" s="362">
        <f>'T11.25'!G27</f>
        <v>2087.904698746773</v>
      </c>
      <c r="AQ40" s="378"/>
      <c r="AR40" s="378"/>
      <c r="AS40" s="378"/>
      <c r="AT40" s="378"/>
      <c r="AU40" s="378"/>
      <c r="AV40" s="378"/>
      <c r="AW40" s="378"/>
      <c r="AX40" s="378"/>
      <c r="AY40" s="378"/>
      <c r="AZ40" s="378"/>
      <c r="BA40" s="378"/>
      <c r="BB40" s="378"/>
      <c r="BC40" s="378"/>
      <c r="BD40" s="378"/>
      <c r="BE40" s="378"/>
      <c r="BF40" s="378"/>
      <c r="BG40" s="378"/>
      <c r="BH40" s="378"/>
      <c r="BI40" s="378"/>
    </row>
    <row r="41" spans="1:61" ht="24" customHeight="1">
      <c r="A41" s="383" t="s">
        <v>258</v>
      </c>
      <c r="B41" s="47"/>
      <c r="C41" s="47"/>
      <c r="D41" s="47"/>
      <c r="E41" s="47"/>
      <c r="F41" s="47"/>
      <c r="G41" s="47"/>
      <c r="H41" s="47"/>
      <c r="I41" s="47"/>
      <c r="J41" s="47"/>
      <c r="K41" s="47"/>
      <c r="L41" s="47"/>
      <c r="N41" s="302"/>
      <c r="O41" s="393"/>
      <c r="P41" s="302"/>
      <c r="AQ41" s="378"/>
      <c r="AR41" s="378"/>
      <c r="AS41" s="378"/>
      <c r="AT41" s="378"/>
      <c r="AU41" s="378"/>
      <c r="AV41" s="378"/>
      <c r="AW41" s="378"/>
      <c r="AX41" s="378"/>
      <c r="AY41" s="378"/>
      <c r="AZ41" s="378"/>
      <c r="BA41" s="378"/>
      <c r="BB41" s="378"/>
      <c r="BC41" s="378"/>
      <c r="BD41" s="378"/>
      <c r="BE41" s="378"/>
      <c r="BF41" s="378"/>
      <c r="BG41" s="378"/>
      <c r="BH41" s="378"/>
      <c r="BI41" s="378"/>
    </row>
    <row r="42" spans="1:61" ht="19.5" customHeight="1">
      <c r="A42" s="383" t="s">
        <v>264</v>
      </c>
      <c r="B42" s="47"/>
      <c r="C42" s="47"/>
      <c r="D42" s="47"/>
      <c r="E42" s="47"/>
      <c r="F42" s="47"/>
      <c r="G42" s="47"/>
      <c r="H42" s="47"/>
      <c r="I42" s="47"/>
      <c r="J42" s="47"/>
      <c r="K42" s="47"/>
      <c r="L42" s="47"/>
      <c r="N42" s="302"/>
      <c r="O42" s="393"/>
      <c r="P42" s="302"/>
      <c r="AQ42" s="378"/>
      <c r="AR42" s="378"/>
      <c r="AS42" s="378"/>
      <c r="AT42" s="378"/>
      <c r="AU42" s="378"/>
      <c r="AV42" s="378"/>
      <c r="AW42" s="378"/>
      <c r="AX42" s="378"/>
      <c r="AY42" s="378"/>
      <c r="AZ42" s="378"/>
      <c r="BA42" s="378"/>
      <c r="BB42" s="378"/>
      <c r="BC42" s="378"/>
      <c r="BD42" s="378"/>
      <c r="BE42" s="378"/>
      <c r="BF42" s="378"/>
      <c r="BG42" s="378"/>
      <c r="BH42" s="378"/>
      <c r="BI42" s="378"/>
    </row>
    <row r="43" spans="1:61" ht="15">
      <c r="A43" s="380" t="s">
        <v>92</v>
      </c>
      <c r="B43" s="20">
        <v>866</v>
      </c>
      <c r="C43" s="20">
        <v>750</v>
      </c>
      <c r="D43" s="20">
        <v>849</v>
      </c>
      <c r="E43" s="20">
        <v>764</v>
      </c>
      <c r="F43" s="20">
        <v>1054</v>
      </c>
      <c r="G43" s="20">
        <v>1261</v>
      </c>
      <c r="H43" s="20">
        <v>1280</v>
      </c>
      <c r="I43" s="20">
        <v>1459</v>
      </c>
      <c r="J43" s="20">
        <v>1492</v>
      </c>
      <c r="K43" s="147">
        <v>1504</v>
      </c>
      <c r="L43" s="147">
        <v>1218</v>
      </c>
      <c r="M43" s="147">
        <v>1277</v>
      </c>
      <c r="N43" s="147">
        <v>1322.10140948579</v>
      </c>
      <c r="O43" s="396">
        <v>1174.7271581190075</v>
      </c>
      <c r="P43" s="378">
        <v>896.8223729822162</v>
      </c>
      <c r="Q43" s="378">
        <v>917.5750081540781</v>
      </c>
      <c r="R43" s="378">
        <v>897.2115113641205</v>
      </c>
      <c r="S43" s="378">
        <v>1022.7498054355318</v>
      </c>
      <c r="T43" s="378">
        <v>903.1913441925972</v>
      </c>
      <c r="U43" s="378">
        <v>1050.8912843886558</v>
      </c>
      <c r="V43" s="378">
        <v>1183.6147777218853</v>
      </c>
      <c r="W43" s="378">
        <v>1243.8051009888634</v>
      </c>
      <c r="X43" s="378">
        <v>1390.3530576461596</v>
      </c>
      <c r="Y43" s="378">
        <v>1393.9528219989816</v>
      </c>
      <c r="Z43" s="362">
        <f>'T11.24'!B12</f>
        <v>1896.2342974685566</v>
      </c>
      <c r="AQ43" s="378"/>
      <c r="AR43" s="378"/>
      <c r="AS43" s="378"/>
      <c r="AT43" s="378"/>
      <c r="AU43" s="378"/>
      <c r="AV43" s="378"/>
      <c r="AW43" s="378"/>
      <c r="AX43" s="378"/>
      <c r="AY43" s="378"/>
      <c r="AZ43" s="378"/>
      <c r="BA43" s="378"/>
      <c r="BB43" s="378"/>
      <c r="BC43" s="378"/>
      <c r="BD43" s="378"/>
      <c r="BE43" s="378"/>
      <c r="BF43" s="378"/>
      <c r="BG43" s="378"/>
      <c r="BH43" s="378"/>
      <c r="BI43" s="378"/>
    </row>
    <row r="44" spans="1:61" ht="15">
      <c r="A44" s="380" t="s">
        <v>93</v>
      </c>
      <c r="B44" s="20">
        <v>276</v>
      </c>
      <c r="C44" s="20">
        <v>278</v>
      </c>
      <c r="D44" s="20">
        <v>335</v>
      </c>
      <c r="E44" s="20">
        <v>307</v>
      </c>
      <c r="F44" s="20">
        <v>363</v>
      </c>
      <c r="G44" s="20">
        <v>437</v>
      </c>
      <c r="H44" s="20">
        <v>547</v>
      </c>
      <c r="I44" s="20">
        <v>543</v>
      </c>
      <c r="J44" s="20">
        <v>588</v>
      </c>
      <c r="K44" s="147">
        <v>727</v>
      </c>
      <c r="L44" s="147">
        <v>1029</v>
      </c>
      <c r="M44" s="147">
        <v>1164</v>
      </c>
      <c r="N44" s="147">
        <v>1148.3732089395905</v>
      </c>
      <c r="O44" s="396">
        <v>1302.6523873043718</v>
      </c>
      <c r="P44" s="378">
        <v>1070.4824569779767</v>
      </c>
      <c r="Q44" s="378">
        <v>1048.5543227243054</v>
      </c>
      <c r="R44" s="378">
        <v>1084.0169836057855</v>
      </c>
      <c r="S44" s="378">
        <v>1054.256519063738</v>
      </c>
      <c r="T44" s="378">
        <v>1104.689490359334</v>
      </c>
      <c r="U44" s="378">
        <v>1169.3965315906698</v>
      </c>
      <c r="V44" s="378">
        <v>1164.884118892035</v>
      </c>
      <c r="W44" s="378">
        <v>1107.6850010922853</v>
      </c>
      <c r="X44" s="378">
        <v>1202.5718816114802</v>
      </c>
      <c r="Y44" s="378">
        <v>1319.8535432013555</v>
      </c>
      <c r="Z44" s="362">
        <f>'T11.24'!C12</f>
        <v>1224.134916927645</v>
      </c>
      <c r="AQ44" s="378"/>
      <c r="AR44" s="378"/>
      <c r="AS44" s="378"/>
      <c r="AT44" s="378"/>
      <c r="AU44" s="378"/>
      <c r="AV44" s="378"/>
      <c r="AW44" s="378"/>
      <c r="AX44" s="378"/>
      <c r="AY44" s="378"/>
      <c r="AZ44" s="378"/>
      <c r="BA44" s="378"/>
      <c r="BB44" s="378"/>
      <c r="BC44" s="378"/>
      <c r="BD44" s="378"/>
      <c r="BE44" s="378"/>
      <c r="BF44" s="378"/>
      <c r="BG44" s="378"/>
      <c r="BH44" s="378"/>
      <c r="BI44" s="378"/>
    </row>
    <row r="45" spans="1:61" ht="15">
      <c r="A45" s="380" t="s">
        <v>23</v>
      </c>
      <c r="B45" s="20">
        <v>75</v>
      </c>
      <c r="C45" s="20">
        <v>68</v>
      </c>
      <c r="D45" s="20">
        <v>85</v>
      </c>
      <c r="E45" s="20">
        <v>156</v>
      </c>
      <c r="F45" s="20">
        <v>160</v>
      </c>
      <c r="G45" s="20">
        <v>173</v>
      </c>
      <c r="H45" s="20">
        <v>126</v>
      </c>
      <c r="I45" s="20">
        <v>141</v>
      </c>
      <c r="J45" s="20">
        <v>126</v>
      </c>
      <c r="K45" s="147">
        <v>162</v>
      </c>
      <c r="L45" s="147">
        <v>235</v>
      </c>
      <c r="M45" s="147">
        <v>199</v>
      </c>
      <c r="N45" s="147">
        <v>305.62720049065535</v>
      </c>
      <c r="O45" s="396">
        <v>296.0163035096578</v>
      </c>
      <c r="P45" s="378">
        <v>360.5232238383868</v>
      </c>
      <c r="Q45" s="378">
        <v>337.26802602495434</v>
      </c>
      <c r="R45" s="378">
        <v>406.6348936064606</v>
      </c>
      <c r="S45" s="378">
        <v>364.7495091310812</v>
      </c>
      <c r="T45" s="378">
        <v>300.39137257696103</v>
      </c>
      <c r="U45" s="378">
        <v>374.2015473963312</v>
      </c>
      <c r="V45" s="378">
        <v>359.16804963078664</v>
      </c>
      <c r="W45" s="378">
        <v>351.8097885151529</v>
      </c>
      <c r="X45" s="378">
        <v>400.74767963602</v>
      </c>
      <c r="Y45" s="378">
        <v>396.68371625851864</v>
      </c>
      <c r="Z45" s="362">
        <f>'T11.24'!D12</f>
        <v>399.8246661966375</v>
      </c>
      <c r="AQ45" s="378"/>
      <c r="AR45" s="378"/>
      <c r="AS45" s="378"/>
      <c r="AT45" s="378"/>
      <c r="AU45" s="378"/>
      <c r="AV45" s="378"/>
      <c r="AW45" s="378"/>
      <c r="AX45" s="378"/>
      <c r="AY45" s="378"/>
      <c r="AZ45" s="378"/>
      <c r="BA45" s="378"/>
      <c r="BB45" s="378"/>
      <c r="BC45" s="378"/>
      <c r="BD45" s="378"/>
      <c r="BE45" s="378"/>
      <c r="BF45" s="378"/>
      <c r="BG45" s="378"/>
      <c r="BH45" s="378"/>
      <c r="BI45" s="378"/>
    </row>
    <row r="46" spans="1:61" ht="15">
      <c r="A46" s="380" t="s">
        <v>95</v>
      </c>
      <c r="B46" s="20">
        <v>92</v>
      </c>
      <c r="C46" s="20">
        <v>141</v>
      </c>
      <c r="D46" s="20">
        <v>124</v>
      </c>
      <c r="E46" s="20">
        <v>160</v>
      </c>
      <c r="F46" s="20">
        <v>141</v>
      </c>
      <c r="G46" s="20">
        <v>227</v>
      </c>
      <c r="H46" s="20">
        <v>300</v>
      </c>
      <c r="I46" s="20">
        <v>248</v>
      </c>
      <c r="J46" s="20">
        <v>222</v>
      </c>
      <c r="K46" s="147">
        <v>364</v>
      </c>
      <c r="L46" s="147">
        <v>513</v>
      </c>
      <c r="M46" s="147">
        <v>634</v>
      </c>
      <c r="N46" s="147">
        <v>657.9657938527407</v>
      </c>
      <c r="O46" s="396">
        <v>748.6365593369218</v>
      </c>
      <c r="P46" s="378">
        <v>685.6199212635051</v>
      </c>
      <c r="Q46" s="378">
        <v>580.2518072355449</v>
      </c>
      <c r="R46" s="378">
        <v>648.3560154382861</v>
      </c>
      <c r="S46" s="378">
        <v>628.929711417711</v>
      </c>
      <c r="T46" s="378">
        <v>682.8028561592208</v>
      </c>
      <c r="U46" s="378">
        <v>681.9643868619389</v>
      </c>
      <c r="V46" s="378">
        <v>712.8100904360288</v>
      </c>
      <c r="W46" s="378">
        <v>828.1721903166217</v>
      </c>
      <c r="X46" s="378">
        <v>1054.373194510847</v>
      </c>
      <c r="Y46" s="378">
        <v>1256.0599568300327</v>
      </c>
      <c r="Z46" s="362">
        <f>'T11.24'!E12</f>
        <v>969.8417523972928</v>
      </c>
      <c r="AQ46" s="378"/>
      <c r="AR46" s="378"/>
      <c r="AS46" s="378"/>
      <c r="AT46" s="378"/>
      <c r="AU46" s="378"/>
      <c r="AV46" s="378"/>
      <c r="AW46" s="378"/>
      <c r="AX46" s="378"/>
      <c r="AY46" s="378"/>
      <c r="AZ46" s="378"/>
      <c r="BA46" s="378"/>
      <c r="BB46" s="378"/>
      <c r="BC46" s="378"/>
      <c r="BD46" s="378"/>
      <c r="BE46" s="378"/>
      <c r="BF46" s="378"/>
      <c r="BG46" s="378"/>
      <c r="BH46" s="378"/>
      <c r="BI46" s="378"/>
    </row>
    <row r="47" spans="1:61" ht="15.75">
      <c r="A47" s="383" t="s">
        <v>100</v>
      </c>
      <c r="B47" s="47"/>
      <c r="C47" s="47"/>
      <c r="D47" s="47"/>
      <c r="E47" s="47"/>
      <c r="F47" s="47"/>
      <c r="G47" s="47"/>
      <c r="H47" s="47"/>
      <c r="I47" s="47"/>
      <c r="J47" s="47"/>
      <c r="K47" s="47"/>
      <c r="N47" s="302"/>
      <c r="O47" s="393"/>
      <c r="P47" s="302"/>
      <c r="AQ47" s="378"/>
      <c r="AR47" s="378"/>
      <c r="AS47" s="378"/>
      <c r="AT47" s="378"/>
      <c r="AU47" s="378"/>
      <c r="AV47" s="378"/>
      <c r="AW47" s="378"/>
      <c r="AX47" s="378"/>
      <c r="AY47" s="378"/>
      <c r="AZ47" s="378"/>
      <c r="BA47" s="378"/>
      <c r="BB47" s="378"/>
      <c r="BC47" s="378"/>
      <c r="BD47" s="378"/>
      <c r="BE47" s="378"/>
      <c r="BF47" s="378"/>
      <c r="BG47" s="378"/>
      <c r="BH47" s="378"/>
      <c r="BI47" s="378"/>
    </row>
    <row r="48" spans="1:61" ht="15">
      <c r="A48" s="380" t="s">
        <v>92</v>
      </c>
      <c r="B48" s="20">
        <v>280</v>
      </c>
      <c r="C48" s="20">
        <v>296</v>
      </c>
      <c r="D48" s="20">
        <v>330</v>
      </c>
      <c r="E48" s="20">
        <v>326</v>
      </c>
      <c r="F48" s="20">
        <v>358</v>
      </c>
      <c r="G48" s="20">
        <v>359</v>
      </c>
      <c r="H48" s="20">
        <v>364</v>
      </c>
      <c r="I48" s="20">
        <v>362</v>
      </c>
      <c r="J48" s="20">
        <v>298</v>
      </c>
      <c r="K48" s="147">
        <v>394</v>
      </c>
      <c r="L48" s="147">
        <v>310</v>
      </c>
      <c r="M48" s="147">
        <v>297</v>
      </c>
      <c r="N48" s="147">
        <v>283.91993835840356</v>
      </c>
      <c r="O48" s="396">
        <v>259.9502617768704</v>
      </c>
      <c r="P48" s="378">
        <v>1124.1743558128721</v>
      </c>
      <c r="Q48" s="378">
        <v>1158.710593942537</v>
      </c>
      <c r="R48" s="378">
        <v>1121.2389332641974</v>
      </c>
      <c r="S48" s="378">
        <v>1245.7991258921566</v>
      </c>
      <c r="T48" s="378">
        <v>1148.449138909569</v>
      </c>
      <c r="U48" s="378">
        <v>1327.7302475257973</v>
      </c>
      <c r="V48" s="378">
        <v>1449.283198783289</v>
      </c>
      <c r="W48" s="378">
        <v>1501.901830369818</v>
      </c>
      <c r="X48" s="378">
        <v>1600.5787907149963</v>
      </c>
      <c r="Y48" s="378">
        <v>1695.814300805929</v>
      </c>
      <c r="Z48" s="362">
        <f>'T11.24'!B20</f>
        <v>2191.344335100047</v>
      </c>
      <c r="AQ48" s="378"/>
      <c r="AR48" s="378"/>
      <c r="AS48" s="378"/>
      <c r="AT48" s="378"/>
      <c r="AU48" s="378"/>
      <c r="AV48" s="378"/>
      <c r="AW48" s="378"/>
      <c r="AX48" s="378"/>
      <c r="AY48" s="378"/>
      <c r="AZ48" s="378"/>
      <c r="BA48" s="378"/>
      <c r="BB48" s="378"/>
      <c r="BC48" s="378"/>
      <c r="BD48" s="378"/>
      <c r="BE48" s="378"/>
      <c r="BF48" s="378"/>
      <c r="BG48" s="378"/>
      <c r="BH48" s="378"/>
      <c r="BI48" s="378"/>
    </row>
    <row r="49" spans="1:61" ht="15">
      <c r="A49" s="380" t="s">
        <v>93</v>
      </c>
      <c r="B49" s="20">
        <v>237</v>
      </c>
      <c r="C49" s="20">
        <v>254</v>
      </c>
      <c r="D49" s="20">
        <v>262</v>
      </c>
      <c r="E49" s="20">
        <v>306</v>
      </c>
      <c r="F49" s="20">
        <v>300</v>
      </c>
      <c r="G49" s="20">
        <v>323</v>
      </c>
      <c r="H49" s="20">
        <v>362</v>
      </c>
      <c r="I49" s="20">
        <v>392</v>
      </c>
      <c r="J49" s="20">
        <v>412</v>
      </c>
      <c r="K49" s="147">
        <v>409</v>
      </c>
      <c r="L49" s="147">
        <v>413</v>
      </c>
      <c r="M49" s="147">
        <v>466</v>
      </c>
      <c r="N49" s="147">
        <v>408.189834418691</v>
      </c>
      <c r="O49" s="396">
        <v>398.1869719763293</v>
      </c>
      <c r="P49" s="378">
        <v>1392.490914678541</v>
      </c>
      <c r="Q49" s="378">
        <v>1374.251094916998</v>
      </c>
      <c r="R49" s="378">
        <v>1369.8808263725634</v>
      </c>
      <c r="S49" s="378">
        <v>1360.4046475470382</v>
      </c>
      <c r="T49" s="378">
        <v>1404.9941959792707</v>
      </c>
      <c r="U49" s="378">
        <v>1502.240914257055</v>
      </c>
      <c r="V49" s="378">
        <v>1505.894971378436</v>
      </c>
      <c r="W49" s="378">
        <v>1473.0017230862795</v>
      </c>
      <c r="X49" s="378">
        <v>1535.748127834339</v>
      </c>
      <c r="Y49" s="378">
        <v>1642.7702109984264</v>
      </c>
      <c r="Z49" s="362">
        <f>'T11.24'!C20</f>
        <v>1604.3703222479178</v>
      </c>
      <c r="AQ49" s="378"/>
      <c r="AR49" s="378"/>
      <c r="AS49" s="378"/>
      <c r="AT49" s="378"/>
      <c r="AU49" s="378"/>
      <c r="AV49" s="378"/>
      <c r="AW49" s="378"/>
      <c r="AX49" s="378"/>
      <c r="AY49" s="378"/>
      <c r="AZ49" s="378"/>
      <c r="BA49" s="378"/>
      <c r="BB49" s="378"/>
      <c r="BC49" s="378"/>
      <c r="BD49" s="378"/>
      <c r="BE49" s="378"/>
      <c r="BF49" s="378"/>
      <c r="BG49" s="378"/>
      <c r="BH49" s="378"/>
      <c r="BI49" s="378"/>
    </row>
    <row r="50" spans="1:61" ht="15">
      <c r="A50" s="380" t="s">
        <v>23</v>
      </c>
      <c r="B50" s="20">
        <v>167</v>
      </c>
      <c r="C50" s="20">
        <v>166</v>
      </c>
      <c r="D50" s="20">
        <v>181</v>
      </c>
      <c r="E50" s="20">
        <v>167</v>
      </c>
      <c r="F50" s="20">
        <v>121</v>
      </c>
      <c r="G50" s="20">
        <v>146</v>
      </c>
      <c r="H50" s="20">
        <v>173</v>
      </c>
      <c r="I50" s="20">
        <v>139</v>
      </c>
      <c r="J50" s="20">
        <v>152</v>
      </c>
      <c r="K50" s="147">
        <v>141</v>
      </c>
      <c r="L50" s="147">
        <v>149</v>
      </c>
      <c r="M50" s="147">
        <v>163</v>
      </c>
      <c r="N50" s="147">
        <v>131.68380702309815</v>
      </c>
      <c r="O50" s="396">
        <v>93.69693358513773</v>
      </c>
      <c r="P50" s="378">
        <v>454.4285256445929</v>
      </c>
      <c r="Q50" s="378">
        <v>442.2938219347194</v>
      </c>
      <c r="R50" s="378">
        <v>522.0071036016501</v>
      </c>
      <c r="S50" s="378">
        <v>468.52870767480016</v>
      </c>
      <c r="T50" s="378">
        <v>436.8279375317035</v>
      </c>
      <c r="U50" s="378">
        <v>503.7476864922975</v>
      </c>
      <c r="V50" s="378">
        <v>465.0821533287607</v>
      </c>
      <c r="W50" s="378">
        <v>449.84463682600415</v>
      </c>
      <c r="X50" s="378">
        <v>478.6112059321443</v>
      </c>
      <c r="Y50" s="378">
        <v>470.2708260254493</v>
      </c>
      <c r="Z50" s="362">
        <f>'T11.24'!D20</f>
        <v>481.0732515853772</v>
      </c>
      <c r="AQ50" s="378"/>
      <c r="AR50" s="378"/>
      <c r="AS50" s="378"/>
      <c r="AT50" s="378"/>
      <c r="AU50" s="378"/>
      <c r="AV50" s="378"/>
      <c r="AW50" s="378"/>
      <c r="AX50" s="378"/>
      <c r="AY50" s="378"/>
      <c r="AZ50" s="378"/>
      <c r="BA50" s="378"/>
      <c r="BB50" s="378"/>
      <c r="BC50" s="378"/>
      <c r="BD50" s="378"/>
      <c r="BE50" s="378"/>
      <c r="BF50" s="378"/>
      <c r="BG50" s="378"/>
      <c r="BH50" s="378"/>
      <c r="BI50" s="378"/>
    </row>
    <row r="51" spans="1:61" ht="15">
      <c r="A51" s="380" t="s">
        <v>95</v>
      </c>
      <c r="B51" s="20">
        <v>100</v>
      </c>
      <c r="C51" s="20">
        <v>130</v>
      </c>
      <c r="D51" s="20">
        <v>130</v>
      </c>
      <c r="E51" s="20">
        <v>131</v>
      </c>
      <c r="F51" s="20">
        <v>117</v>
      </c>
      <c r="G51" s="20">
        <v>118</v>
      </c>
      <c r="H51" s="20">
        <v>135</v>
      </c>
      <c r="I51" s="20">
        <v>133</v>
      </c>
      <c r="J51" s="20">
        <v>153</v>
      </c>
      <c r="K51" s="147">
        <v>213</v>
      </c>
      <c r="L51" s="147">
        <v>160</v>
      </c>
      <c r="M51" s="147">
        <v>198</v>
      </c>
      <c r="N51" s="147">
        <v>146.96317799482082</v>
      </c>
      <c r="O51" s="396">
        <v>134.78328850885737</v>
      </c>
      <c r="P51" s="378">
        <v>815.4723710708572</v>
      </c>
      <c r="Q51" s="378">
        <v>686.2248502670034</v>
      </c>
      <c r="R51" s="378">
        <v>765.2042803146863</v>
      </c>
      <c r="S51" s="378">
        <v>757.1776952973141</v>
      </c>
      <c r="T51" s="378">
        <v>806.4837425415378</v>
      </c>
      <c r="U51" s="378">
        <v>817.4552731880535</v>
      </c>
      <c r="V51" s="378">
        <v>856.9062197286682</v>
      </c>
      <c r="W51" s="378">
        <v>1040.2840199546667</v>
      </c>
      <c r="X51" s="378">
        <v>1218.9903674540978</v>
      </c>
      <c r="Y51" s="378">
        <v>1429.4850843697554</v>
      </c>
      <c r="Z51" s="362">
        <f>'T11.24'!E20</f>
        <v>1167.4125458744338</v>
      </c>
      <c r="AQ51" s="378"/>
      <c r="AR51" s="378"/>
      <c r="AS51" s="378"/>
      <c r="AT51" s="378"/>
      <c r="AU51" s="378"/>
      <c r="AV51" s="378"/>
      <c r="AW51" s="378"/>
      <c r="AX51" s="378"/>
      <c r="AY51" s="378"/>
      <c r="AZ51" s="378"/>
      <c r="BA51" s="378"/>
      <c r="BB51" s="378"/>
      <c r="BC51" s="378"/>
      <c r="BD51" s="378"/>
      <c r="BE51" s="378"/>
      <c r="BF51" s="378"/>
      <c r="BG51" s="378"/>
      <c r="BH51" s="378"/>
      <c r="BI51" s="378"/>
    </row>
    <row r="52" spans="1:61" ht="15.75">
      <c r="A52" s="383" t="s">
        <v>101</v>
      </c>
      <c r="I52" s="358"/>
      <c r="J52" s="358"/>
      <c r="K52" s="358"/>
      <c r="N52" s="302"/>
      <c r="O52" s="393"/>
      <c r="P52" s="302"/>
      <c r="AQ52" s="378"/>
      <c r="AR52" s="378"/>
      <c r="AS52" s="378"/>
      <c r="AT52" s="378"/>
      <c r="AU52" s="378"/>
      <c r="AV52" s="378"/>
      <c r="AW52" s="378"/>
      <c r="AX52" s="378"/>
      <c r="AY52" s="378"/>
      <c r="AZ52" s="378"/>
      <c r="BA52" s="378"/>
      <c r="BB52" s="378"/>
      <c r="BC52" s="378"/>
      <c r="BD52" s="378"/>
      <c r="BE52" s="378"/>
      <c r="BF52" s="378"/>
      <c r="BG52" s="378"/>
      <c r="BH52" s="378"/>
      <c r="BI52" s="378"/>
    </row>
    <row r="53" spans="1:61" ht="15">
      <c r="A53" s="380" t="s">
        <v>92</v>
      </c>
      <c r="B53" s="20">
        <v>161</v>
      </c>
      <c r="C53" s="20">
        <v>115</v>
      </c>
      <c r="D53" s="20">
        <v>172</v>
      </c>
      <c r="E53" s="20">
        <v>135</v>
      </c>
      <c r="F53" s="20">
        <v>148</v>
      </c>
      <c r="G53" s="20">
        <v>165</v>
      </c>
      <c r="H53" s="20">
        <v>204</v>
      </c>
      <c r="I53" s="20">
        <v>157</v>
      </c>
      <c r="J53" s="20">
        <v>113</v>
      </c>
      <c r="K53" s="147">
        <v>71</v>
      </c>
      <c r="L53" s="147">
        <v>52</v>
      </c>
      <c r="M53" s="147">
        <v>107</v>
      </c>
      <c r="N53" s="147">
        <v>80.55874898195458</v>
      </c>
      <c r="O53" s="396">
        <v>77.52704556305922</v>
      </c>
      <c r="P53" s="390">
        <v>43.05338897906728</v>
      </c>
      <c r="Q53" s="390">
        <v>88.71715403266498</v>
      </c>
      <c r="R53" s="390">
        <v>73.3622232564308</v>
      </c>
      <c r="S53" s="390">
        <v>22.799054738349035</v>
      </c>
      <c r="T53" s="390">
        <v>49.947523933911484</v>
      </c>
      <c r="U53" s="390">
        <v>57.55259957576167</v>
      </c>
      <c r="V53" s="390">
        <v>43.77967190838164</v>
      </c>
      <c r="W53" s="390">
        <v>53.26334967931496</v>
      </c>
      <c r="X53" s="390">
        <v>34.204223990207566</v>
      </c>
      <c r="Y53" s="390">
        <v>33.277949566755524</v>
      </c>
      <c r="Z53" s="361">
        <f>'T11.24'!B26</f>
        <v>31.754872180039797</v>
      </c>
      <c r="AQ53" s="378"/>
      <c r="AR53" s="378"/>
      <c r="AS53" s="378"/>
      <c r="AT53" s="378"/>
      <c r="AU53" s="378"/>
      <c r="AV53" s="378"/>
      <c r="AW53" s="378"/>
      <c r="AX53" s="378"/>
      <c r="AY53" s="378"/>
      <c r="AZ53" s="378"/>
      <c r="BA53" s="378"/>
      <c r="BB53" s="378"/>
      <c r="BC53" s="378"/>
      <c r="BD53" s="378"/>
      <c r="BE53" s="378"/>
      <c r="BF53" s="378"/>
      <c r="BG53" s="378"/>
      <c r="BH53" s="378"/>
      <c r="BI53" s="378"/>
    </row>
    <row r="54" spans="1:61" ht="15">
      <c r="A54" s="380" t="s">
        <v>93</v>
      </c>
      <c r="B54" s="20">
        <v>128</v>
      </c>
      <c r="C54" s="20">
        <v>129</v>
      </c>
      <c r="D54" s="20">
        <v>139</v>
      </c>
      <c r="E54" s="20">
        <v>126</v>
      </c>
      <c r="F54" s="20">
        <v>153</v>
      </c>
      <c r="G54" s="20">
        <v>137</v>
      </c>
      <c r="H54" s="20">
        <v>98</v>
      </c>
      <c r="I54" s="20">
        <v>107</v>
      </c>
      <c r="J54" s="20">
        <v>84</v>
      </c>
      <c r="K54" s="147">
        <v>76</v>
      </c>
      <c r="L54" s="147">
        <v>63</v>
      </c>
      <c r="M54" s="147">
        <v>64</v>
      </c>
      <c r="N54" s="147">
        <v>86.40344502712203</v>
      </c>
      <c r="O54" s="396">
        <v>126.72470009581068</v>
      </c>
      <c r="P54" s="390">
        <v>87.17172847963135</v>
      </c>
      <c r="Q54" s="390">
        <v>84.97188917915753</v>
      </c>
      <c r="R54" s="390">
        <v>73.69232059428612</v>
      </c>
      <c r="S54" s="390">
        <v>68.78737826011475</v>
      </c>
      <c r="T54" s="390">
        <v>63.22736632156169</v>
      </c>
      <c r="U54" s="390">
        <v>99.09628757685205</v>
      </c>
      <c r="V54" s="390">
        <v>64.08786285566192</v>
      </c>
      <c r="W54" s="390">
        <v>57.564432046925994</v>
      </c>
      <c r="X54" s="390">
        <v>66.16477789240454</v>
      </c>
      <c r="Y54" s="390">
        <v>116.1083600642421</v>
      </c>
      <c r="Z54" s="361">
        <f>'T11.24'!C26</f>
        <v>95.02322575495124</v>
      </c>
      <c r="AQ54" s="378"/>
      <c r="AR54" s="378"/>
      <c r="AS54" s="378"/>
      <c r="AT54" s="378"/>
      <c r="AU54" s="378"/>
      <c r="AV54" s="378"/>
      <c r="AW54" s="378"/>
      <c r="AX54" s="378"/>
      <c r="AY54" s="378"/>
      <c r="AZ54" s="378"/>
      <c r="BA54" s="378"/>
      <c r="BB54" s="378"/>
      <c r="BC54" s="378"/>
      <c r="BD54" s="378"/>
      <c r="BE54" s="378"/>
      <c r="BF54" s="378"/>
      <c r="BG54" s="378"/>
      <c r="BH54" s="378"/>
      <c r="BI54" s="378"/>
    </row>
    <row r="55" spans="1:61" ht="15">
      <c r="A55" s="380" t="s">
        <v>23</v>
      </c>
      <c r="B55" s="20">
        <v>44</v>
      </c>
      <c r="C55" s="20">
        <v>50</v>
      </c>
      <c r="D55" s="20">
        <v>62</v>
      </c>
      <c r="E55" s="20">
        <v>66</v>
      </c>
      <c r="F55" s="20">
        <v>46</v>
      </c>
      <c r="G55" s="20">
        <v>54</v>
      </c>
      <c r="H55" s="20">
        <v>39</v>
      </c>
      <c r="I55" s="20">
        <v>50</v>
      </c>
      <c r="J55" s="20">
        <v>27</v>
      </c>
      <c r="K55" s="147">
        <v>26</v>
      </c>
      <c r="L55" s="147">
        <v>10</v>
      </c>
      <c r="M55" s="147">
        <v>21</v>
      </c>
      <c r="N55" s="147">
        <v>20.302979924206475</v>
      </c>
      <c r="O55" s="396">
        <v>17.19580666623579</v>
      </c>
      <c r="P55" s="390">
        <v>11.991563902133914</v>
      </c>
      <c r="Q55" s="390">
        <v>17.83970618721537</v>
      </c>
      <c r="R55" s="390">
        <v>13.759979144918777</v>
      </c>
      <c r="S55" s="390">
        <v>14.936250506592291</v>
      </c>
      <c r="T55" s="390">
        <v>18.085541694030372</v>
      </c>
      <c r="U55" s="390">
        <v>13.306422918360637</v>
      </c>
      <c r="V55" s="390">
        <v>12.810413296599078</v>
      </c>
      <c r="W55" s="390">
        <v>14.854680212619638</v>
      </c>
      <c r="X55" s="390">
        <v>21.410073692847796</v>
      </c>
      <c r="Y55" s="390">
        <v>19.140482831000856</v>
      </c>
      <c r="Z55" s="361">
        <f>'T11.24'!D26</f>
        <v>16.919603971098223</v>
      </c>
      <c r="AQ55" s="378"/>
      <c r="AR55" s="378"/>
      <c r="AS55" s="378"/>
      <c r="AT55" s="378"/>
      <c r="AU55" s="378"/>
      <c r="AV55" s="378"/>
      <c r="AW55" s="378"/>
      <c r="AX55" s="378"/>
      <c r="AY55" s="378"/>
      <c r="AZ55" s="378"/>
      <c r="BA55" s="378"/>
      <c r="BB55" s="378"/>
      <c r="BC55" s="378"/>
      <c r="BD55" s="378"/>
      <c r="BE55" s="378"/>
      <c r="BF55" s="378"/>
      <c r="BG55" s="378"/>
      <c r="BH55" s="378"/>
      <c r="BI55" s="378"/>
    </row>
    <row r="56" spans="1:61" ht="15">
      <c r="A56" s="380" t="s">
        <v>95</v>
      </c>
      <c r="B56" s="20">
        <v>23</v>
      </c>
      <c r="C56" s="20">
        <v>30</v>
      </c>
      <c r="D56" s="20">
        <v>15</v>
      </c>
      <c r="E56" s="20">
        <v>21</v>
      </c>
      <c r="F56" s="20">
        <v>23</v>
      </c>
      <c r="G56" s="20">
        <v>14</v>
      </c>
      <c r="H56" s="20">
        <v>20</v>
      </c>
      <c r="I56" s="20">
        <v>10</v>
      </c>
      <c r="J56" s="20">
        <v>14</v>
      </c>
      <c r="K56" s="147">
        <v>22</v>
      </c>
      <c r="L56" s="147">
        <v>19</v>
      </c>
      <c r="M56" s="147">
        <v>27</v>
      </c>
      <c r="N56" s="147">
        <v>19.364479874003536</v>
      </c>
      <c r="O56" s="396">
        <v>29.283611873984576</v>
      </c>
      <c r="P56" s="390">
        <v>23.036462224315454</v>
      </c>
      <c r="Q56" s="390">
        <v>12.329163007632717</v>
      </c>
      <c r="R56" s="390">
        <v>16.39979094239401</v>
      </c>
      <c r="S56" s="390">
        <v>18.001183700216426</v>
      </c>
      <c r="T56" s="390">
        <v>14.408596472498127</v>
      </c>
      <c r="U56" s="390">
        <v>19.996221769542835</v>
      </c>
      <c r="V56" s="390">
        <v>24.39772821766101</v>
      </c>
      <c r="W56" s="390">
        <v>29.408628302638764</v>
      </c>
      <c r="X56" s="390">
        <v>34.878039283491674</v>
      </c>
      <c r="Y56" s="390">
        <v>14.346195575615262</v>
      </c>
      <c r="Z56" s="361">
        <f>'T11.24'!E26</f>
        <v>22.519025728542466</v>
      </c>
      <c r="AQ56" s="378"/>
      <c r="AR56" s="378"/>
      <c r="AS56" s="378"/>
      <c r="AT56" s="378"/>
      <c r="AU56" s="378"/>
      <c r="AV56" s="378"/>
      <c r="AW56" s="378"/>
      <c r="AX56" s="378"/>
      <c r="AY56" s="378"/>
      <c r="AZ56" s="378"/>
      <c r="BA56" s="378"/>
      <c r="BB56" s="378"/>
      <c r="BC56" s="378"/>
      <c r="BD56" s="378"/>
      <c r="BE56" s="378"/>
      <c r="BF56" s="378"/>
      <c r="BG56" s="378"/>
      <c r="BH56" s="378"/>
      <c r="BI56" s="378"/>
    </row>
    <row r="57" spans="1:61" ht="27" customHeight="1">
      <c r="A57" s="307" t="s">
        <v>259</v>
      </c>
      <c r="J57" s="358"/>
      <c r="K57" s="358"/>
      <c r="L57" s="358"/>
      <c r="N57" s="302"/>
      <c r="O57" s="393"/>
      <c r="P57" s="302"/>
      <c r="AQ57" s="378"/>
      <c r="AR57" s="378"/>
      <c r="AS57" s="378"/>
      <c r="AT57" s="378"/>
      <c r="AU57" s="378"/>
      <c r="AV57" s="378"/>
      <c r="AW57" s="378"/>
      <c r="AX57" s="378"/>
      <c r="AY57" s="378"/>
      <c r="AZ57" s="378"/>
      <c r="BA57" s="378"/>
      <c r="BB57" s="378"/>
      <c r="BC57" s="378"/>
      <c r="BD57" s="378"/>
      <c r="BE57" s="378"/>
      <c r="BF57" s="378"/>
      <c r="BG57" s="378"/>
      <c r="BH57" s="378"/>
      <c r="BI57" s="378"/>
    </row>
    <row r="58" spans="1:61" ht="22.5" customHeight="1">
      <c r="A58" s="307" t="s">
        <v>92</v>
      </c>
      <c r="J58" s="358"/>
      <c r="K58" s="358"/>
      <c r="L58" s="358"/>
      <c r="M58" s="381"/>
      <c r="N58" s="381"/>
      <c r="O58" s="394"/>
      <c r="P58" s="302"/>
      <c r="AQ58" s="378"/>
      <c r="AR58" s="378"/>
      <c r="AS58" s="378"/>
      <c r="AT58" s="378"/>
      <c r="AU58" s="378"/>
      <c r="AV58" s="378"/>
      <c r="AW58" s="378"/>
      <c r="AX58" s="378"/>
      <c r="AY58" s="378"/>
      <c r="AZ58" s="378"/>
      <c r="BA58" s="378"/>
      <c r="BB58" s="378"/>
      <c r="BC58" s="378"/>
      <c r="BD58" s="378"/>
      <c r="BE58" s="378"/>
      <c r="BF58" s="378"/>
      <c r="BG58" s="378"/>
      <c r="BH58" s="378"/>
      <c r="BI58" s="378"/>
    </row>
    <row r="59" spans="1:61" ht="15">
      <c r="A59" s="371" t="s">
        <v>107</v>
      </c>
      <c r="B59" s="20">
        <v>1135</v>
      </c>
      <c r="C59" s="20">
        <v>1004</v>
      </c>
      <c r="D59" s="20">
        <v>1148</v>
      </c>
      <c r="E59" s="20">
        <v>1021</v>
      </c>
      <c r="F59" s="20">
        <v>1357</v>
      </c>
      <c r="G59" s="20">
        <v>1631</v>
      </c>
      <c r="H59" s="20">
        <v>1661</v>
      </c>
      <c r="I59" s="20">
        <v>1781</v>
      </c>
      <c r="J59" s="20">
        <v>1644</v>
      </c>
      <c r="K59" s="147">
        <v>1653</v>
      </c>
      <c r="L59" s="147">
        <v>1305</v>
      </c>
      <c r="M59" s="147">
        <v>1410</v>
      </c>
      <c r="N59" s="147">
        <v>1365.569855002133</v>
      </c>
      <c r="O59" s="396">
        <v>1226.780854230223</v>
      </c>
      <c r="P59" s="391">
        <v>341.3902465569156</v>
      </c>
      <c r="Q59" s="391">
        <v>360</v>
      </c>
      <c r="R59" s="391">
        <v>398</v>
      </c>
      <c r="S59" s="391">
        <v>380</v>
      </c>
      <c r="T59" s="391">
        <v>347</v>
      </c>
      <c r="U59" s="391">
        <v>433</v>
      </c>
      <c r="V59" s="391">
        <v>419</v>
      </c>
      <c r="W59" s="391">
        <v>468</v>
      </c>
      <c r="X59" s="391">
        <v>559</v>
      </c>
      <c r="Y59" s="391">
        <v>525</v>
      </c>
      <c r="Z59" s="391">
        <v>850.0740029821244</v>
      </c>
      <c r="AQ59" s="378"/>
      <c r="AR59" s="378"/>
      <c r="AS59" s="378"/>
      <c r="AT59" s="378"/>
      <c r="AU59" s="378"/>
      <c r="AV59" s="378"/>
      <c r="AW59" s="378"/>
      <c r="AX59" s="378"/>
      <c r="AY59" s="378"/>
      <c r="AZ59" s="378"/>
      <c r="BA59" s="378"/>
      <c r="BB59" s="378"/>
      <c r="BC59" s="378"/>
      <c r="BD59" s="378"/>
      <c r="BE59" s="378"/>
      <c r="BF59" s="378"/>
      <c r="BG59" s="378"/>
      <c r="BH59" s="378"/>
      <c r="BI59" s="378"/>
    </row>
    <row r="60" spans="1:61" ht="15">
      <c r="A60" s="371" t="s">
        <v>82</v>
      </c>
      <c r="B60" s="20">
        <v>171</v>
      </c>
      <c r="C60" s="20">
        <v>156</v>
      </c>
      <c r="D60" s="20">
        <v>203</v>
      </c>
      <c r="E60" s="20">
        <v>203</v>
      </c>
      <c r="F60" s="20">
        <v>203</v>
      </c>
      <c r="G60" s="20">
        <v>154</v>
      </c>
      <c r="H60" s="20">
        <v>187</v>
      </c>
      <c r="I60" s="20">
        <v>197</v>
      </c>
      <c r="J60" s="20">
        <v>259</v>
      </c>
      <c r="K60" s="147">
        <v>315</v>
      </c>
      <c r="L60" s="147">
        <v>275</v>
      </c>
      <c r="M60" s="147">
        <v>272</v>
      </c>
      <c r="N60" s="147">
        <v>321.0102418240086</v>
      </c>
      <c r="O60" s="396">
        <v>285.4236112287167</v>
      </c>
      <c r="P60" s="391">
        <v>837.2129967010292</v>
      </c>
      <c r="Q60" s="391">
        <v>904</v>
      </c>
      <c r="R60" s="391">
        <v>807</v>
      </c>
      <c r="S60" s="391">
        <v>901</v>
      </c>
      <c r="T60" s="391">
        <v>858</v>
      </c>
      <c r="U60" s="391">
        <v>959</v>
      </c>
      <c r="V60" s="391">
        <v>1087</v>
      </c>
      <c r="W60" s="391">
        <v>1094</v>
      </c>
      <c r="X60" s="391">
        <v>1091</v>
      </c>
      <c r="Y60" s="391">
        <v>1204</v>
      </c>
      <c r="Z60" s="391">
        <v>1396.4266559505693</v>
      </c>
      <c r="AQ60" s="378"/>
      <c r="AR60" s="378"/>
      <c r="AS60" s="378"/>
      <c r="AT60" s="378"/>
      <c r="AU60" s="378"/>
      <c r="AV60" s="378"/>
      <c r="AW60" s="378"/>
      <c r="AX60" s="378"/>
      <c r="AY60" s="378"/>
      <c r="AZ60" s="378"/>
      <c r="BA60" s="378"/>
      <c r="BB60" s="378"/>
      <c r="BC60" s="378"/>
      <c r="BD60" s="378"/>
      <c r="BE60" s="378"/>
      <c r="BF60" s="378"/>
      <c r="BG60" s="378"/>
      <c r="BH60" s="378"/>
      <c r="BI60" s="378"/>
    </row>
    <row r="61" spans="1:61" ht="15.75">
      <c r="A61" s="307" t="s">
        <v>93</v>
      </c>
      <c r="I61" s="358"/>
      <c r="J61" s="358"/>
      <c r="K61" s="358"/>
      <c r="N61" s="302"/>
      <c r="O61" s="393"/>
      <c r="P61" s="313"/>
      <c r="Q61" s="313"/>
      <c r="R61" s="313"/>
      <c r="S61" s="313"/>
      <c r="T61" s="313"/>
      <c r="U61" s="313"/>
      <c r="V61" s="313"/>
      <c r="W61" s="313"/>
      <c r="X61" s="313"/>
      <c r="Y61" s="313"/>
      <c r="Z61" s="313"/>
      <c r="AQ61" s="378"/>
      <c r="AR61" s="378"/>
      <c r="AS61" s="378"/>
      <c r="AT61" s="378"/>
      <c r="AU61" s="378"/>
      <c r="AV61" s="378"/>
      <c r="AW61" s="378"/>
      <c r="AX61" s="378"/>
      <c r="AY61" s="378"/>
      <c r="AZ61" s="378"/>
      <c r="BA61" s="378"/>
      <c r="BB61" s="378"/>
      <c r="BC61" s="378"/>
      <c r="BD61" s="378"/>
      <c r="BE61" s="378"/>
      <c r="BF61" s="378"/>
      <c r="BG61" s="378"/>
      <c r="BH61" s="378"/>
      <c r="BI61" s="378"/>
    </row>
    <row r="62" spans="1:61" ht="15">
      <c r="A62" s="371" t="s">
        <v>107</v>
      </c>
      <c r="B62" s="20">
        <v>465</v>
      </c>
      <c r="C62" s="20">
        <v>450</v>
      </c>
      <c r="D62" s="20">
        <v>534</v>
      </c>
      <c r="E62" s="20">
        <v>528</v>
      </c>
      <c r="F62" s="20">
        <v>555</v>
      </c>
      <c r="G62" s="20">
        <v>630</v>
      </c>
      <c r="H62" s="20">
        <v>755</v>
      </c>
      <c r="I62" s="20">
        <v>816</v>
      </c>
      <c r="J62" s="20">
        <v>841</v>
      </c>
      <c r="K62" s="147">
        <v>936</v>
      </c>
      <c r="L62" s="147">
        <v>1186</v>
      </c>
      <c r="M62" s="147">
        <v>1370</v>
      </c>
      <c r="N62" s="147">
        <v>1352.510707037016</v>
      </c>
      <c r="O62" s="396">
        <v>1503.1978765645877</v>
      </c>
      <c r="P62" s="391">
        <v>678.9857530097478</v>
      </c>
      <c r="Q62" s="391">
        <v>634</v>
      </c>
      <c r="R62" s="391">
        <v>651</v>
      </c>
      <c r="S62" s="391">
        <v>709</v>
      </c>
      <c r="T62" s="391">
        <v>727</v>
      </c>
      <c r="U62" s="391">
        <v>790</v>
      </c>
      <c r="V62" s="391">
        <v>734</v>
      </c>
      <c r="W62" s="391">
        <v>725</v>
      </c>
      <c r="X62" s="391">
        <v>854</v>
      </c>
      <c r="Y62" s="391">
        <v>951</v>
      </c>
      <c r="Z62" s="391">
        <v>892.6987985965612</v>
      </c>
      <c r="AQ62" s="378"/>
      <c r="AR62" s="378"/>
      <c r="AS62" s="378"/>
      <c r="AT62" s="378"/>
      <c r="AU62" s="378"/>
      <c r="AV62" s="378"/>
      <c r="AW62" s="378"/>
      <c r="AX62" s="378"/>
      <c r="AY62" s="378"/>
      <c r="AZ62" s="378"/>
      <c r="BA62" s="378"/>
      <c r="BB62" s="378"/>
      <c r="BC62" s="378"/>
      <c r="BD62" s="378"/>
      <c r="BE62" s="378"/>
      <c r="BF62" s="378"/>
      <c r="BG62" s="378"/>
      <c r="BH62" s="378"/>
      <c r="BI62" s="378"/>
    </row>
    <row r="63" spans="1:61" ht="15">
      <c r="A63" s="371" t="s">
        <v>82</v>
      </c>
      <c r="B63" s="20">
        <v>175</v>
      </c>
      <c r="C63" s="20">
        <v>211</v>
      </c>
      <c r="D63" s="20">
        <v>203</v>
      </c>
      <c r="E63" s="20">
        <v>211</v>
      </c>
      <c r="F63" s="20">
        <v>262</v>
      </c>
      <c r="G63" s="20">
        <v>267</v>
      </c>
      <c r="H63" s="20">
        <v>252</v>
      </c>
      <c r="I63" s="20">
        <v>226</v>
      </c>
      <c r="J63" s="20">
        <v>244</v>
      </c>
      <c r="K63" s="147">
        <v>276</v>
      </c>
      <c r="L63" s="147">
        <v>319</v>
      </c>
      <c r="M63" s="147">
        <v>324</v>
      </c>
      <c r="N63" s="147">
        <v>290.4557813483956</v>
      </c>
      <c r="O63" s="396">
        <v>324.3661828119284</v>
      </c>
      <c r="P63" s="391">
        <v>821.1779812679249</v>
      </c>
      <c r="Q63" s="391">
        <v>859</v>
      </c>
      <c r="R63" s="391">
        <v>833</v>
      </c>
      <c r="S63" s="391">
        <v>760</v>
      </c>
      <c r="T63" s="391">
        <v>786</v>
      </c>
      <c r="U63" s="391">
        <v>854</v>
      </c>
      <c r="V63" s="391">
        <v>879</v>
      </c>
      <c r="W63" s="391">
        <v>827</v>
      </c>
      <c r="X63" s="391">
        <v>800</v>
      </c>
      <c r="Y63" s="391">
        <v>853</v>
      </c>
      <c r="Z63" s="391">
        <v>849.6044482881052</v>
      </c>
      <c r="AA63" s="378"/>
      <c r="AQ63" s="378"/>
      <c r="AR63" s="378"/>
      <c r="AS63" s="378"/>
      <c r="AT63" s="378"/>
      <c r="AU63" s="378"/>
      <c r="AV63" s="378"/>
      <c r="AW63" s="378"/>
      <c r="AX63" s="378"/>
      <c r="AY63" s="378"/>
      <c r="AZ63" s="378"/>
      <c r="BA63" s="378"/>
      <c r="BB63" s="378"/>
      <c r="BC63" s="378"/>
      <c r="BD63" s="378"/>
      <c r="BE63" s="378"/>
      <c r="BF63" s="378"/>
      <c r="BG63" s="378"/>
      <c r="BH63" s="378"/>
      <c r="BI63" s="378"/>
    </row>
    <row r="64" spans="1:61" ht="15.75">
      <c r="A64" s="307" t="s">
        <v>23</v>
      </c>
      <c r="B64" s="358"/>
      <c r="C64" s="358"/>
      <c r="D64" s="358"/>
      <c r="E64" s="358"/>
      <c r="F64" s="358"/>
      <c r="H64" s="358"/>
      <c r="I64" s="358"/>
      <c r="J64" s="358"/>
      <c r="N64" s="302"/>
      <c r="O64" s="395"/>
      <c r="P64" s="313"/>
      <c r="Q64" s="313"/>
      <c r="R64" s="313"/>
      <c r="S64" s="313"/>
      <c r="T64" s="313"/>
      <c r="U64" s="313"/>
      <c r="V64" s="313"/>
      <c r="W64" s="313"/>
      <c r="X64" s="313"/>
      <c r="Y64" s="313"/>
      <c r="Z64" s="313"/>
      <c r="AQ64" s="378"/>
      <c r="AR64" s="378"/>
      <c r="AS64" s="378"/>
      <c r="AT64" s="378"/>
      <c r="AU64" s="378"/>
      <c r="AV64" s="378"/>
      <c r="AW64" s="378"/>
      <c r="AX64" s="378"/>
      <c r="AY64" s="378"/>
      <c r="AZ64" s="378"/>
      <c r="BA64" s="378"/>
      <c r="BB64" s="378"/>
      <c r="BC64" s="378"/>
      <c r="BD64" s="378"/>
      <c r="BE64" s="378"/>
      <c r="BF64" s="378"/>
      <c r="BG64" s="378"/>
      <c r="BH64" s="378"/>
      <c r="BI64" s="378"/>
    </row>
    <row r="65" spans="1:61" ht="15">
      <c r="A65" s="371" t="s">
        <v>107</v>
      </c>
      <c r="B65" s="20">
        <v>212</v>
      </c>
      <c r="C65" s="20">
        <v>208</v>
      </c>
      <c r="D65" s="20">
        <v>240</v>
      </c>
      <c r="E65" s="20">
        <v>294</v>
      </c>
      <c r="F65" s="20">
        <v>236</v>
      </c>
      <c r="G65" s="20">
        <v>259</v>
      </c>
      <c r="H65" s="20">
        <v>249</v>
      </c>
      <c r="I65" s="20">
        <v>243</v>
      </c>
      <c r="J65" s="20">
        <v>204</v>
      </c>
      <c r="K65" s="147">
        <v>235</v>
      </c>
      <c r="L65" s="147">
        <v>285</v>
      </c>
      <c r="M65" s="147">
        <v>263</v>
      </c>
      <c r="N65" s="147">
        <v>356.4026929440116</v>
      </c>
      <c r="O65" s="396">
        <v>274.7260071831474</v>
      </c>
      <c r="P65" s="391">
        <v>281.2662531240961</v>
      </c>
      <c r="Q65" s="391">
        <v>316</v>
      </c>
      <c r="R65" s="391">
        <v>334</v>
      </c>
      <c r="S65" s="391">
        <v>304</v>
      </c>
      <c r="T65" s="391">
        <v>300</v>
      </c>
      <c r="U65" s="391">
        <v>328</v>
      </c>
      <c r="V65" s="391">
        <v>275</v>
      </c>
      <c r="W65" s="391">
        <v>305</v>
      </c>
      <c r="X65" s="391">
        <v>286</v>
      </c>
      <c r="Y65" s="391">
        <v>339</v>
      </c>
      <c r="Z65" s="391">
        <v>322.69739306657385</v>
      </c>
      <c r="AQ65" s="378"/>
      <c r="AR65" s="378"/>
      <c r="AS65" s="378"/>
      <c r="AT65" s="378"/>
      <c r="AU65" s="378"/>
      <c r="AV65" s="378"/>
      <c r="AW65" s="378"/>
      <c r="AX65" s="378"/>
      <c r="AY65" s="378"/>
      <c r="AZ65" s="378"/>
      <c r="BA65" s="378"/>
      <c r="BB65" s="378"/>
      <c r="BC65" s="378"/>
      <c r="BD65" s="378"/>
      <c r="BE65" s="378"/>
      <c r="BF65" s="378"/>
      <c r="BG65" s="378"/>
      <c r="BH65" s="378"/>
      <c r="BI65" s="378"/>
    </row>
    <row r="66" spans="1:61" ht="15">
      <c r="A66" s="371" t="s">
        <v>82</v>
      </c>
      <c r="B66" s="20">
        <v>74</v>
      </c>
      <c r="C66" s="20">
        <v>77</v>
      </c>
      <c r="D66" s="20">
        <v>89</v>
      </c>
      <c r="E66" s="20">
        <v>96</v>
      </c>
      <c r="F66" s="20">
        <v>91</v>
      </c>
      <c r="G66" s="20">
        <v>115</v>
      </c>
      <c r="H66" s="20">
        <v>89</v>
      </c>
      <c r="I66" s="20">
        <v>86</v>
      </c>
      <c r="J66" s="20">
        <v>101</v>
      </c>
      <c r="K66" s="147">
        <v>94</v>
      </c>
      <c r="L66" s="147">
        <v>108</v>
      </c>
      <c r="M66" s="147">
        <v>120</v>
      </c>
      <c r="N66" s="147">
        <v>101.21129449394853</v>
      </c>
      <c r="O66" s="396">
        <v>132.18303657788437</v>
      </c>
      <c r="P66" s="391">
        <v>207.54991129447458</v>
      </c>
      <c r="Q66" s="391">
        <v>185</v>
      </c>
      <c r="R66" s="391">
        <v>213</v>
      </c>
      <c r="S66" s="391">
        <v>188</v>
      </c>
      <c r="T66" s="391">
        <v>164</v>
      </c>
      <c r="U66" s="391">
        <v>212</v>
      </c>
      <c r="V66" s="391">
        <v>212</v>
      </c>
      <c r="W66" s="391">
        <v>188</v>
      </c>
      <c r="X66" s="391">
        <v>226</v>
      </c>
      <c r="Y66" s="391">
        <v>165</v>
      </c>
      <c r="Z66" s="391">
        <v>182.7061238336327</v>
      </c>
      <c r="AQ66" s="378"/>
      <c r="AR66" s="378"/>
      <c r="AS66" s="378"/>
      <c r="AT66" s="378"/>
      <c r="AU66" s="378"/>
      <c r="AV66" s="378"/>
      <c r="AW66" s="378"/>
      <c r="AX66" s="378"/>
      <c r="AY66" s="378"/>
      <c r="AZ66" s="378"/>
      <c r="BA66" s="378"/>
      <c r="BB66" s="378"/>
      <c r="BC66" s="378"/>
      <c r="BD66" s="378"/>
      <c r="BE66" s="378"/>
      <c r="BF66" s="378"/>
      <c r="BG66" s="378"/>
      <c r="BH66" s="378"/>
      <c r="BI66" s="378"/>
    </row>
    <row r="67" spans="1:61" ht="15.75">
      <c r="A67" s="307" t="s">
        <v>95</v>
      </c>
      <c r="B67" s="358"/>
      <c r="C67" s="358"/>
      <c r="D67" s="358"/>
      <c r="E67" s="358"/>
      <c r="F67" s="358"/>
      <c r="H67" s="358"/>
      <c r="I67" s="358"/>
      <c r="J67" s="358"/>
      <c r="N67" s="302"/>
      <c r="O67" s="395"/>
      <c r="P67" s="313"/>
      <c r="Q67" s="313"/>
      <c r="R67" s="313"/>
      <c r="S67" s="313"/>
      <c r="T67" s="313"/>
      <c r="U67" s="313"/>
      <c r="V67" s="313"/>
      <c r="W67" s="313"/>
      <c r="X67" s="313"/>
      <c r="Y67" s="313"/>
      <c r="Z67" s="313"/>
      <c r="AQ67" s="378"/>
      <c r="AR67" s="378"/>
      <c r="AS67" s="378"/>
      <c r="AT67" s="378"/>
      <c r="AU67" s="378"/>
      <c r="AV67" s="378"/>
      <c r="AW67" s="378"/>
      <c r="AX67" s="378"/>
      <c r="AY67" s="378"/>
      <c r="AZ67" s="378"/>
      <c r="BA67" s="378"/>
      <c r="BB67" s="378"/>
      <c r="BC67" s="378"/>
      <c r="BD67" s="378"/>
      <c r="BE67" s="378"/>
      <c r="BF67" s="378"/>
      <c r="BG67" s="378"/>
      <c r="BH67" s="378"/>
      <c r="BI67" s="378"/>
    </row>
    <row r="68" spans="1:61" ht="15">
      <c r="A68" s="379" t="s">
        <v>107</v>
      </c>
      <c r="B68" s="15">
        <v>106</v>
      </c>
      <c r="C68" s="15">
        <v>165</v>
      </c>
      <c r="D68" s="15">
        <v>107</v>
      </c>
      <c r="E68" s="15">
        <v>150</v>
      </c>
      <c r="F68" s="15">
        <v>128</v>
      </c>
      <c r="G68" s="15">
        <v>175</v>
      </c>
      <c r="H68" s="15">
        <v>262</v>
      </c>
      <c r="I68" s="15">
        <v>201</v>
      </c>
      <c r="J68" s="15">
        <v>219</v>
      </c>
      <c r="K68" s="151">
        <v>288</v>
      </c>
      <c r="L68" s="151">
        <v>407</v>
      </c>
      <c r="M68" s="151">
        <v>529</v>
      </c>
      <c r="N68" s="151">
        <v>509.8015826672746</v>
      </c>
      <c r="O68" s="396">
        <v>609.0850999229051</v>
      </c>
      <c r="P68" s="391">
        <v>475.4891935122534</v>
      </c>
      <c r="Q68" s="391">
        <v>380</v>
      </c>
      <c r="R68" s="391">
        <v>428</v>
      </c>
      <c r="S68" s="391">
        <v>449</v>
      </c>
      <c r="T68" s="391">
        <v>457</v>
      </c>
      <c r="U68" s="391">
        <v>415</v>
      </c>
      <c r="V68" s="391">
        <v>513</v>
      </c>
      <c r="W68" s="391">
        <v>582</v>
      </c>
      <c r="X68" s="391">
        <v>676</v>
      </c>
      <c r="Y68" s="391">
        <v>735</v>
      </c>
      <c r="Z68" s="391">
        <v>628.387549885409</v>
      </c>
      <c r="AA68" s="378"/>
      <c r="AQ68" s="378"/>
      <c r="AR68" s="378"/>
      <c r="AS68" s="378"/>
      <c r="AT68" s="378"/>
      <c r="AU68" s="378"/>
      <c r="AV68" s="378"/>
      <c r="AW68" s="378"/>
      <c r="AX68" s="378"/>
      <c r="AY68" s="378"/>
      <c r="AZ68" s="378"/>
      <c r="BA68" s="378"/>
      <c r="BB68" s="378"/>
      <c r="BC68" s="378"/>
      <c r="BD68" s="378"/>
      <c r="BE68" s="378"/>
      <c r="BF68" s="378"/>
      <c r="BG68" s="378"/>
      <c r="BH68" s="378"/>
      <c r="BI68" s="378"/>
    </row>
    <row r="69" spans="1:61" ht="15">
      <c r="A69" s="379" t="s">
        <v>82</v>
      </c>
      <c r="B69" s="15">
        <v>109</v>
      </c>
      <c r="C69" s="15">
        <v>137</v>
      </c>
      <c r="D69" s="15">
        <v>162</v>
      </c>
      <c r="E69" s="15">
        <v>161</v>
      </c>
      <c r="F69" s="15">
        <v>154</v>
      </c>
      <c r="G69" s="15">
        <v>184</v>
      </c>
      <c r="H69" s="15">
        <v>194</v>
      </c>
      <c r="I69" s="15">
        <v>190</v>
      </c>
      <c r="J69" s="15">
        <v>170</v>
      </c>
      <c r="K69" s="151">
        <v>310</v>
      </c>
      <c r="L69" s="151">
        <v>284</v>
      </c>
      <c r="M69" s="151">
        <v>331</v>
      </c>
      <c r="N69" s="151">
        <v>314.491869054294</v>
      </c>
      <c r="O69" s="396">
        <v>303.61835979685895</v>
      </c>
      <c r="P69" s="391">
        <v>376.013099687363</v>
      </c>
      <c r="Q69" s="391">
        <v>321</v>
      </c>
      <c r="R69" s="391">
        <v>363</v>
      </c>
      <c r="S69" s="391">
        <v>337</v>
      </c>
      <c r="T69" s="391">
        <v>377</v>
      </c>
      <c r="U69" s="391">
        <v>429</v>
      </c>
      <c r="V69" s="391">
        <v>382</v>
      </c>
      <c r="W69" s="391">
        <v>499</v>
      </c>
      <c r="X69" s="391">
        <v>589</v>
      </c>
      <c r="Y69" s="391">
        <v>716</v>
      </c>
      <c r="Z69" s="391">
        <v>576.8109155967343</v>
      </c>
      <c r="AQ69" s="378"/>
      <c r="AR69" s="378"/>
      <c r="AS69" s="378"/>
      <c r="AT69" s="378"/>
      <c r="AU69" s="378"/>
      <c r="AV69" s="378"/>
      <c r="AW69" s="378"/>
      <c r="AX69" s="378"/>
      <c r="AY69" s="378"/>
      <c r="AZ69" s="378"/>
      <c r="BA69" s="378"/>
      <c r="BB69" s="378"/>
      <c r="BC69" s="378"/>
      <c r="BD69" s="378"/>
      <c r="BE69" s="378"/>
      <c r="BF69" s="378"/>
      <c r="BG69" s="378"/>
      <c r="BH69" s="378"/>
      <c r="BI69" s="378"/>
    </row>
    <row r="70" ht="12" customHeight="1"/>
    <row r="71" spans="14:16" s="314" customFormat="1" ht="12.75">
      <c r="N71" s="363"/>
      <c r="O71" s="363"/>
      <c r="P71" s="363"/>
    </row>
    <row r="72" spans="14:16" s="314" customFormat="1" ht="12.75">
      <c r="N72" s="363"/>
      <c r="O72" s="363"/>
      <c r="P72" s="363"/>
    </row>
    <row r="73" spans="14:16" s="314" customFormat="1" ht="12.75">
      <c r="N73" s="363"/>
      <c r="O73" s="363"/>
      <c r="P73" s="363"/>
    </row>
    <row r="74" spans="14:16" s="314" customFormat="1" ht="12.75">
      <c r="N74" s="363"/>
      <c r="O74" s="363"/>
      <c r="P74" s="363"/>
    </row>
    <row r="75" spans="14:16" s="314" customFormat="1" ht="12.75">
      <c r="N75" s="363"/>
      <c r="O75" s="363"/>
      <c r="P75" s="363"/>
    </row>
    <row r="76" spans="14:16" s="314" customFormat="1" ht="12.75">
      <c r="N76" s="363"/>
      <c r="O76" s="363"/>
      <c r="P76" s="363"/>
    </row>
    <row r="77" ht="14.25" customHeight="1"/>
    <row r="78" ht="75" customHeight="1"/>
  </sheetData>
  <sheetProtection/>
  <printOptions/>
  <pageMargins left="0.7480314960629921" right="0.7480314960629921" top="0.8267716535433072" bottom="0.7086614173228347" header="0.5118110236220472" footer="0.5118110236220472"/>
  <pageSetup fitToHeight="1" fitToWidth="1" horizontalDpi="600" verticalDpi="600" orientation="portrait" paperSize="9" scale="59" r:id="rId2"/>
  <headerFooter alignWithMargins="0">
    <oddHeader>&amp;R&amp;"Arial,Bold"&amp;15PERSONAL AND CROSS-MODAL TRAVEL</oddHeader>
  </headerFooter>
  <tableParts>
    <tablePart r:id="rId1"/>
  </tableParts>
</worksheet>
</file>

<file path=xl/worksheets/sheet26.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4">
      <selection activeCell="G45" sqref="G45"/>
    </sheetView>
  </sheetViews>
  <sheetFormatPr defaultColWidth="9.140625" defaultRowHeight="12.75"/>
  <cols>
    <col min="1" max="1" width="30.00390625" style="237" customWidth="1"/>
    <col min="2" max="2" width="14.8515625" style="237" customWidth="1"/>
    <col min="3" max="3" width="6.7109375" style="237" customWidth="1"/>
    <col min="4" max="4" width="10.8515625" style="237" customWidth="1"/>
    <col min="5" max="5" width="12.421875" style="237" customWidth="1"/>
    <col min="6" max="6" width="12.57421875" style="237" customWidth="1"/>
    <col min="7" max="7" width="13.00390625" style="237" customWidth="1"/>
    <col min="8" max="8" width="12.28125" style="237" customWidth="1"/>
    <col min="9" max="9" width="12.00390625" style="237" customWidth="1"/>
    <col min="10" max="10" width="11.57421875" style="237" customWidth="1"/>
    <col min="11" max="11" width="14.140625" style="237" customWidth="1"/>
    <col min="12" max="12" width="15.28125" style="237" customWidth="1"/>
    <col min="13" max="13" width="8.8515625" style="237" customWidth="1"/>
    <col min="14" max="16384" width="9.140625" style="237" customWidth="1"/>
  </cols>
  <sheetData>
    <row r="1" spans="1:13" ht="21">
      <c r="A1" s="235" t="s">
        <v>324</v>
      </c>
      <c r="B1" s="236"/>
      <c r="C1" s="236"/>
      <c r="D1" s="236"/>
      <c r="E1" s="236"/>
      <c r="F1" s="236"/>
      <c r="G1" s="236"/>
      <c r="H1" s="236"/>
      <c r="I1" s="236"/>
      <c r="J1" s="236"/>
      <c r="K1" s="236"/>
      <c r="L1" s="236"/>
      <c r="M1" s="236"/>
    </row>
    <row r="2" spans="1:13" ht="18">
      <c r="A2" s="236" t="s">
        <v>284</v>
      </c>
      <c r="B2" s="236"/>
      <c r="C2" s="236"/>
      <c r="D2" s="236"/>
      <c r="E2" s="236"/>
      <c r="F2" s="236"/>
      <c r="G2" s="236"/>
      <c r="H2" s="236"/>
      <c r="I2" s="236"/>
      <c r="J2" s="236"/>
      <c r="K2" s="236"/>
      <c r="L2" s="236"/>
      <c r="M2" s="236"/>
    </row>
    <row r="3" spans="1:13" ht="18">
      <c r="A3" s="238" t="s">
        <v>285</v>
      </c>
      <c r="B3" s="239"/>
      <c r="C3" s="239"/>
      <c r="D3" s="239"/>
      <c r="E3" s="239"/>
      <c r="F3" s="239"/>
      <c r="G3" s="239"/>
      <c r="H3" s="239"/>
      <c r="I3" s="239"/>
      <c r="J3" s="239"/>
      <c r="K3" s="239"/>
      <c r="L3" s="239"/>
      <c r="M3" s="239"/>
    </row>
    <row r="4" spans="1:13" ht="18">
      <c r="A4" s="240"/>
      <c r="B4" s="241"/>
      <c r="C4" s="241"/>
      <c r="D4" s="241"/>
      <c r="E4" s="242"/>
      <c r="F4" s="243" t="s">
        <v>286</v>
      </c>
      <c r="G4" s="241"/>
      <c r="H4" s="241"/>
      <c r="I4" s="241"/>
      <c r="J4" s="241"/>
      <c r="K4" s="241"/>
      <c r="L4" s="241"/>
      <c r="M4" s="244"/>
    </row>
    <row r="5" spans="1:13" ht="72">
      <c r="A5" s="245" t="s">
        <v>287</v>
      </c>
      <c r="B5" s="246" t="s">
        <v>288</v>
      </c>
      <c r="C5" s="246" t="s">
        <v>36</v>
      </c>
      <c r="D5" s="246" t="s">
        <v>37</v>
      </c>
      <c r="E5" s="246" t="s">
        <v>325</v>
      </c>
      <c r="F5" s="246" t="s">
        <v>39</v>
      </c>
      <c r="G5" s="246" t="s">
        <v>289</v>
      </c>
      <c r="H5" s="246" t="s">
        <v>41</v>
      </c>
      <c r="I5" s="246" t="s">
        <v>290</v>
      </c>
      <c r="J5" s="246" t="s">
        <v>43</v>
      </c>
      <c r="K5" s="246" t="s">
        <v>326</v>
      </c>
      <c r="L5" s="246" t="s">
        <v>291</v>
      </c>
      <c r="M5" s="246" t="s">
        <v>33</v>
      </c>
    </row>
    <row r="6" spans="1:13" ht="18.75">
      <c r="A6" s="236"/>
      <c r="B6" s="247"/>
      <c r="C6" s="247"/>
      <c r="D6" s="247"/>
      <c r="E6" s="247"/>
      <c r="F6" s="247"/>
      <c r="G6" s="247"/>
      <c r="H6" s="247"/>
      <c r="I6" s="247"/>
      <c r="J6" s="247"/>
      <c r="K6" s="247"/>
      <c r="L6" s="248"/>
      <c r="M6" s="249" t="s">
        <v>72</v>
      </c>
    </row>
    <row r="7" spans="1:13" ht="18">
      <c r="A7" s="236" t="s">
        <v>35</v>
      </c>
      <c r="B7" s="250">
        <v>842.1077694799998</v>
      </c>
      <c r="C7" s="250">
        <v>27.859236</v>
      </c>
      <c r="D7" s="250">
        <v>29.291290599999993</v>
      </c>
      <c r="E7" s="250">
        <v>42.835012539999994</v>
      </c>
      <c r="F7" s="250">
        <v>0.87633694</v>
      </c>
      <c r="G7" s="250">
        <v>0.4553460799999999</v>
      </c>
      <c r="H7" s="250">
        <v>11.15427164</v>
      </c>
      <c r="I7" s="250">
        <v>3.9496478399999995</v>
      </c>
      <c r="J7" s="250">
        <v>1.6677778799999996</v>
      </c>
      <c r="K7" s="250">
        <v>1.9358835199999997</v>
      </c>
      <c r="L7" s="250">
        <v>0.6537302199999999</v>
      </c>
      <c r="M7" s="251">
        <v>962.7863027399999</v>
      </c>
    </row>
    <row r="8" spans="1:13" ht="18">
      <c r="A8" s="236" t="s">
        <v>36</v>
      </c>
      <c r="B8" s="250">
        <v>26.921084479999998</v>
      </c>
      <c r="C8" s="250">
        <v>285.98417537999995</v>
      </c>
      <c r="D8" s="250">
        <v>11.449716899999999</v>
      </c>
      <c r="E8" s="250">
        <v>3.908130459999999</v>
      </c>
      <c r="F8" s="250">
        <v>0.07388769999999999</v>
      </c>
      <c r="G8" s="250">
        <v>0.017497079999999998</v>
      </c>
      <c r="H8" s="250">
        <v>0.12376363999999997</v>
      </c>
      <c r="I8" s="250">
        <v>10.999170619999997</v>
      </c>
      <c r="J8" s="250">
        <v>11.25611618</v>
      </c>
      <c r="K8" s="250">
        <v>1.7947566</v>
      </c>
      <c r="L8" s="250">
        <v>0.11752317999999998</v>
      </c>
      <c r="M8" s="251">
        <v>352.6458222199999</v>
      </c>
    </row>
    <row r="9" spans="1:13" ht="18">
      <c r="A9" s="236" t="s">
        <v>37</v>
      </c>
      <c r="B9" s="250">
        <v>31.288864919999995</v>
      </c>
      <c r="C9" s="250">
        <v>10.53147926</v>
      </c>
      <c r="D9" s="250">
        <v>189.16358651999994</v>
      </c>
      <c r="E9" s="250">
        <v>41.12211761999999</v>
      </c>
      <c r="F9" s="250">
        <v>0.3809003999999999</v>
      </c>
      <c r="G9" s="250">
        <v>0.06058735999999999</v>
      </c>
      <c r="H9" s="250">
        <v>0.11012133999999998</v>
      </c>
      <c r="I9" s="250">
        <v>5.097707079999999</v>
      </c>
      <c r="J9" s="250">
        <v>0.35299393999999995</v>
      </c>
      <c r="K9" s="250">
        <v>0.36110706</v>
      </c>
      <c r="L9" s="250">
        <v>0.14491853999999998</v>
      </c>
      <c r="M9" s="251">
        <v>278.61438403999983</v>
      </c>
    </row>
    <row r="10" spans="1:13" ht="21">
      <c r="A10" s="236" t="s">
        <v>327</v>
      </c>
      <c r="B10" s="250">
        <v>41.934435199999996</v>
      </c>
      <c r="C10" s="250">
        <v>3.1867981399999996</v>
      </c>
      <c r="D10" s="250">
        <v>39.99801229999999</v>
      </c>
      <c r="E10" s="250">
        <v>1818.9791337999998</v>
      </c>
      <c r="F10" s="250">
        <v>50.0845919</v>
      </c>
      <c r="G10" s="250">
        <v>1.7702721199999996</v>
      </c>
      <c r="H10" s="250">
        <v>1.14678972</v>
      </c>
      <c r="I10" s="250">
        <v>1.6291881</v>
      </c>
      <c r="J10" s="250">
        <v>1.6457109599999997</v>
      </c>
      <c r="K10" s="250">
        <v>1.4728204999999999</v>
      </c>
      <c r="L10" s="250">
        <v>1.3343878399999998</v>
      </c>
      <c r="M10" s="251">
        <v>1963.18214058</v>
      </c>
    </row>
    <row r="11" spans="1:13" ht="18">
      <c r="A11" s="236" t="s">
        <v>39</v>
      </c>
      <c r="B11" s="250">
        <v>1.03168404</v>
      </c>
      <c r="C11" s="250">
        <v>0.07983218</v>
      </c>
      <c r="D11" s="250">
        <v>0.3705269599999999</v>
      </c>
      <c r="E11" s="250">
        <v>53.24198395999999</v>
      </c>
      <c r="F11" s="250">
        <v>282.80767431999993</v>
      </c>
      <c r="G11" s="250">
        <v>2.03775022</v>
      </c>
      <c r="H11" s="250">
        <v>0.22688147999999997</v>
      </c>
      <c r="I11" s="250">
        <v>0.035720779999999994</v>
      </c>
      <c r="J11" s="250">
        <v>0.07705701999999999</v>
      </c>
      <c r="K11" s="250">
        <v>0.24736389999999997</v>
      </c>
      <c r="L11" s="250">
        <v>0.09207199999999999</v>
      </c>
      <c r="M11" s="251">
        <v>340.24854685999986</v>
      </c>
    </row>
    <row r="12" spans="1:13" ht="18">
      <c r="A12" s="236" t="s">
        <v>289</v>
      </c>
      <c r="B12" s="250">
        <v>0.4681698999999999</v>
      </c>
      <c r="C12" s="250">
        <v>0.020762159999999998</v>
      </c>
      <c r="D12" s="250">
        <v>0.06536059999999999</v>
      </c>
      <c r="E12" s="250">
        <v>1.6891171999999997</v>
      </c>
      <c r="F12" s="250">
        <v>2.0750475199999996</v>
      </c>
      <c r="G12" s="250">
        <v>103.49361983999998</v>
      </c>
      <c r="H12" s="250">
        <v>0.39611213999999995</v>
      </c>
      <c r="I12" s="250">
        <v>0.00648876</v>
      </c>
      <c r="J12" s="250">
        <v>0.017221900000000002</v>
      </c>
      <c r="K12" s="250">
        <v>0.06718405999999999</v>
      </c>
      <c r="L12" s="250">
        <v>0.01703818</v>
      </c>
      <c r="M12" s="251">
        <v>108.31612225999997</v>
      </c>
    </row>
    <row r="13" spans="1:13" ht="18">
      <c r="A13" s="236" t="s">
        <v>41</v>
      </c>
      <c r="B13" s="250">
        <v>11.089351019999999</v>
      </c>
      <c r="C13" s="250">
        <v>0.10871166</v>
      </c>
      <c r="D13" s="250">
        <v>0.08227527999999999</v>
      </c>
      <c r="E13" s="250">
        <v>1.14597276</v>
      </c>
      <c r="F13" s="250">
        <v>0.21845088</v>
      </c>
      <c r="G13" s="250">
        <v>0.38166243999999994</v>
      </c>
      <c r="H13" s="250">
        <v>65.14316276</v>
      </c>
      <c r="I13" s="250">
        <v>0.01631808</v>
      </c>
      <c r="J13" s="250">
        <v>0.015168959999999999</v>
      </c>
      <c r="K13" s="250">
        <v>0.0657624</v>
      </c>
      <c r="L13" s="250">
        <v>0.0125376</v>
      </c>
      <c r="M13" s="251">
        <v>78.27937383999999</v>
      </c>
    </row>
    <row r="14" spans="1:13" ht="18">
      <c r="A14" s="236" t="s">
        <v>292</v>
      </c>
      <c r="B14" s="250">
        <v>3.1493081999999992</v>
      </c>
      <c r="C14" s="250">
        <v>10.852192819999999</v>
      </c>
      <c r="D14" s="250">
        <v>5.434048699999999</v>
      </c>
      <c r="E14" s="250">
        <v>1.81486982</v>
      </c>
      <c r="F14" s="250">
        <v>0.03559564</v>
      </c>
      <c r="G14" s="250">
        <v>0.00625342</v>
      </c>
      <c r="H14" s="250">
        <v>0.01825008</v>
      </c>
      <c r="I14" s="250">
        <v>93.54612329999998</v>
      </c>
      <c r="J14" s="250">
        <v>11.71923854</v>
      </c>
      <c r="K14" s="250">
        <v>2.7303508</v>
      </c>
      <c r="L14" s="250">
        <v>0.48200753999999996</v>
      </c>
      <c r="M14" s="251">
        <v>129.78823885999998</v>
      </c>
    </row>
    <row r="15" spans="1:13" ht="18">
      <c r="A15" s="236" t="s">
        <v>43</v>
      </c>
      <c r="B15" s="250">
        <v>1.2650964399999998</v>
      </c>
      <c r="C15" s="250">
        <v>12.625016419999998</v>
      </c>
      <c r="D15" s="250">
        <v>0.49908467999999995</v>
      </c>
      <c r="E15" s="250">
        <v>1.8050835199999997</v>
      </c>
      <c r="F15" s="250">
        <v>0.07628968</v>
      </c>
      <c r="G15" s="250">
        <v>0.03210037999999999</v>
      </c>
      <c r="H15" s="250">
        <v>0.039863699999999995</v>
      </c>
      <c r="I15" s="250">
        <v>11.02736528</v>
      </c>
      <c r="J15" s="250">
        <v>117.38878563999998</v>
      </c>
      <c r="K15" s="250">
        <v>21.82958742</v>
      </c>
      <c r="L15" s="250">
        <v>0.27923373999999995</v>
      </c>
      <c r="M15" s="251">
        <v>166.86750689999997</v>
      </c>
    </row>
    <row r="16" spans="1:13" ht="21">
      <c r="A16" s="236" t="s">
        <v>328</v>
      </c>
      <c r="B16" s="250">
        <v>1.43557588</v>
      </c>
      <c r="C16" s="250">
        <v>2.0251077399999997</v>
      </c>
      <c r="D16" s="250">
        <v>0.38299649999999996</v>
      </c>
      <c r="E16" s="250">
        <v>1.69376922</v>
      </c>
      <c r="F16" s="250">
        <v>0.2945231199999999</v>
      </c>
      <c r="G16" s="250">
        <v>0.05201003999999999</v>
      </c>
      <c r="H16" s="250">
        <v>0.041844</v>
      </c>
      <c r="I16" s="250">
        <v>2.7517330999999996</v>
      </c>
      <c r="J16" s="250">
        <v>22.39403756</v>
      </c>
      <c r="K16" s="250">
        <v>493.83812762</v>
      </c>
      <c r="L16" s="250">
        <v>5.804992739999999</v>
      </c>
      <c r="M16" s="251">
        <v>530.71471752</v>
      </c>
    </row>
    <row r="17" spans="1:13" ht="18">
      <c r="A17" s="236" t="s">
        <v>293</v>
      </c>
      <c r="B17" s="250">
        <v>0.6432581399999999</v>
      </c>
      <c r="C17" s="250">
        <v>0.18778929999999996</v>
      </c>
      <c r="D17" s="250">
        <v>0.18619321999999996</v>
      </c>
      <c r="E17" s="250">
        <v>1.4908397199999999</v>
      </c>
      <c r="F17" s="250">
        <v>0.13218613999999998</v>
      </c>
      <c r="G17" s="250">
        <v>0.03653466</v>
      </c>
      <c r="H17" s="250">
        <v>0.018628099999999998</v>
      </c>
      <c r="I17" s="250">
        <v>0.63464396</v>
      </c>
      <c r="J17" s="250">
        <v>0.3613476399999999</v>
      </c>
      <c r="K17" s="250">
        <v>5.948222639999999</v>
      </c>
      <c r="L17" s="250">
        <v>227.51070732</v>
      </c>
      <c r="M17" s="251">
        <v>237.15035084</v>
      </c>
    </row>
    <row r="18" spans="1:13" ht="18">
      <c r="A18" s="245" t="s">
        <v>33</v>
      </c>
      <c r="B18" s="252">
        <v>961.3345976999997</v>
      </c>
      <c r="C18" s="252">
        <v>353.46110106</v>
      </c>
      <c r="D18" s="252">
        <v>276.9230922599999</v>
      </c>
      <c r="E18" s="252">
        <v>1969.7260306199996</v>
      </c>
      <c r="F18" s="252">
        <v>337.0554842399999</v>
      </c>
      <c r="G18" s="252">
        <v>108.34363363999998</v>
      </c>
      <c r="H18" s="252">
        <v>78.41968859999999</v>
      </c>
      <c r="I18" s="252">
        <v>129.69410689999998</v>
      </c>
      <c r="J18" s="252">
        <v>166.89545622</v>
      </c>
      <c r="K18" s="252">
        <v>530.29116652</v>
      </c>
      <c r="L18" s="252">
        <v>236.44914889999998</v>
      </c>
      <c r="M18" s="252">
        <v>5148.593506659999</v>
      </c>
    </row>
    <row r="19" spans="2:13" s="253" customFormat="1" ht="12.75">
      <c r="B19" s="254"/>
      <c r="C19" s="254"/>
      <c r="D19" s="254"/>
      <c r="E19" s="254"/>
      <c r="F19" s="254"/>
      <c r="G19" s="254"/>
      <c r="H19" s="254"/>
      <c r="I19" s="254"/>
      <c r="J19" s="254"/>
      <c r="K19" s="254"/>
      <c r="L19" s="254"/>
      <c r="M19" s="254"/>
    </row>
    <row r="21" spans="1:13" ht="18.75" thickBot="1">
      <c r="A21" s="255" t="s">
        <v>294</v>
      </c>
      <c r="B21" s="256"/>
      <c r="C21" s="256"/>
      <c r="D21" s="256"/>
      <c r="E21" s="256"/>
      <c r="F21" s="256"/>
      <c r="G21" s="256"/>
      <c r="H21" s="256"/>
      <c r="I21" s="256"/>
      <c r="J21" s="256"/>
      <c r="K21" s="256"/>
      <c r="L21" s="256"/>
      <c r="M21" s="256"/>
    </row>
    <row r="22" spans="1:13" ht="18">
      <c r="A22" s="238"/>
      <c r="B22" s="257"/>
      <c r="C22" s="257"/>
      <c r="D22" s="257"/>
      <c r="E22" s="258"/>
      <c r="F22" s="258" t="s">
        <v>286</v>
      </c>
      <c r="G22" s="257"/>
      <c r="H22" s="257"/>
      <c r="I22" s="257"/>
      <c r="J22" s="257"/>
      <c r="K22" s="257"/>
      <c r="L22" s="257"/>
      <c r="M22" s="239"/>
    </row>
    <row r="23" spans="1:13" ht="72.75" thickBot="1">
      <c r="A23" s="255" t="s">
        <v>287</v>
      </c>
      <c r="B23" s="259" t="s">
        <v>288</v>
      </c>
      <c r="C23" s="259" t="s">
        <v>36</v>
      </c>
      <c r="D23" s="259" t="s">
        <v>37</v>
      </c>
      <c r="E23" s="259" t="s">
        <v>325</v>
      </c>
      <c r="F23" s="259" t="s">
        <v>39</v>
      </c>
      <c r="G23" s="259" t="s">
        <v>289</v>
      </c>
      <c r="H23" s="259" t="s">
        <v>41</v>
      </c>
      <c r="I23" s="259" t="s">
        <v>290</v>
      </c>
      <c r="J23" s="259" t="s">
        <v>43</v>
      </c>
      <c r="K23" s="259" t="s">
        <v>326</v>
      </c>
      <c r="L23" s="259" t="s">
        <v>291</v>
      </c>
      <c r="M23" s="259" t="s">
        <v>33</v>
      </c>
    </row>
    <row r="24" spans="1:13" ht="18.75">
      <c r="A24" s="236"/>
      <c r="B24" s="247"/>
      <c r="C24" s="247"/>
      <c r="D24" s="247"/>
      <c r="E24" s="247"/>
      <c r="F24" s="247"/>
      <c r="G24" s="247"/>
      <c r="H24" s="247"/>
      <c r="I24" s="247"/>
      <c r="J24" s="247"/>
      <c r="K24" s="247"/>
      <c r="L24" s="260"/>
      <c r="M24" s="249" t="s">
        <v>72</v>
      </c>
    </row>
    <row r="25" spans="1:13" ht="18">
      <c r="A25" s="236" t="s">
        <v>35</v>
      </c>
      <c r="B25" s="250">
        <v>647.3695678799999</v>
      </c>
      <c r="C25" s="250">
        <v>20.125305</v>
      </c>
      <c r="D25" s="250">
        <v>24.880414799999993</v>
      </c>
      <c r="E25" s="250">
        <v>33.651719039999996</v>
      </c>
      <c r="F25" s="250">
        <v>0.39412043999999996</v>
      </c>
      <c r="G25" s="250">
        <v>0.3019732799999999</v>
      </c>
      <c r="H25" s="250">
        <v>9.37384764</v>
      </c>
      <c r="I25" s="250">
        <v>3.4072382399999994</v>
      </c>
      <c r="J25" s="250">
        <v>1.0382248799999998</v>
      </c>
      <c r="K25" s="250">
        <v>1.2685753199999998</v>
      </c>
      <c r="L25" s="250">
        <v>0.33696371999999997</v>
      </c>
      <c r="M25" s="251">
        <v>742.1479502399999</v>
      </c>
    </row>
    <row r="26" spans="1:13" ht="18">
      <c r="A26" s="236" t="s">
        <v>36</v>
      </c>
      <c r="B26" s="250">
        <v>19.117652279999998</v>
      </c>
      <c r="C26" s="250">
        <v>240.49511327999994</v>
      </c>
      <c r="D26" s="250">
        <v>10.784135999999998</v>
      </c>
      <c r="E26" s="250">
        <v>3.207915359999999</v>
      </c>
      <c r="F26" s="250">
        <v>0.05600879999999999</v>
      </c>
      <c r="G26" s="250">
        <v>0.015339479999999997</v>
      </c>
      <c r="H26" s="250">
        <v>0.11600663999999997</v>
      </c>
      <c r="I26" s="250">
        <v>10.431234119999997</v>
      </c>
      <c r="J26" s="250">
        <v>8.52357348</v>
      </c>
      <c r="K26" s="250">
        <v>1.4998242</v>
      </c>
      <c r="L26" s="250">
        <v>0.09611447999999997</v>
      </c>
      <c r="M26" s="251">
        <v>294.3429181199999</v>
      </c>
    </row>
    <row r="27" spans="1:13" ht="18">
      <c r="A27" s="236" t="s">
        <v>37</v>
      </c>
      <c r="B27" s="250">
        <v>26.834751119999996</v>
      </c>
      <c r="C27" s="250">
        <v>9.81452976</v>
      </c>
      <c r="D27" s="250">
        <v>161.08612571999996</v>
      </c>
      <c r="E27" s="250">
        <v>36.12923771999999</v>
      </c>
      <c r="F27" s="250">
        <v>0.25075919999999996</v>
      </c>
      <c r="G27" s="250">
        <v>0.04574315999999999</v>
      </c>
      <c r="H27" s="250">
        <v>0.09241403999999999</v>
      </c>
      <c r="I27" s="250">
        <v>4.74752688</v>
      </c>
      <c r="J27" s="250">
        <v>0.29501903999999995</v>
      </c>
      <c r="K27" s="250">
        <v>0.27814236</v>
      </c>
      <c r="L27" s="250">
        <v>0.07637603999999999</v>
      </c>
      <c r="M27" s="251">
        <v>239.65062503999997</v>
      </c>
    </row>
    <row r="28" spans="1:13" ht="21">
      <c r="A28" s="236" t="s">
        <v>327</v>
      </c>
      <c r="B28" s="250">
        <v>32.2935684</v>
      </c>
      <c r="C28" s="250">
        <v>2.5970522399999996</v>
      </c>
      <c r="D28" s="250">
        <v>35.275772999999994</v>
      </c>
      <c r="E28" s="250">
        <v>1430.3670809999999</v>
      </c>
      <c r="F28" s="250">
        <v>39.4046418</v>
      </c>
      <c r="G28" s="250">
        <v>1.1606497199999997</v>
      </c>
      <c r="H28" s="250">
        <v>0.9851593199999998</v>
      </c>
      <c r="I28" s="250">
        <v>1.095378</v>
      </c>
      <c r="J28" s="250">
        <v>1.1876361599999998</v>
      </c>
      <c r="K28" s="250">
        <v>0.8218193999999999</v>
      </c>
      <c r="L28" s="250">
        <v>0.9491732399999998</v>
      </c>
      <c r="M28" s="251">
        <v>1546.13793228</v>
      </c>
    </row>
    <row r="29" spans="1:13" ht="18">
      <c r="A29" s="236" t="s">
        <v>39</v>
      </c>
      <c r="B29" s="250">
        <v>0.46504523999999997</v>
      </c>
      <c r="C29" s="250">
        <v>0.055635479999999994</v>
      </c>
      <c r="D29" s="250">
        <v>0.26208335999999993</v>
      </c>
      <c r="E29" s="250">
        <v>41.031539759999994</v>
      </c>
      <c r="F29" s="250">
        <v>242.33627951999995</v>
      </c>
      <c r="G29" s="250">
        <v>1.8302203199999998</v>
      </c>
      <c r="H29" s="250">
        <v>0.22688147999999997</v>
      </c>
      <c r="I29" s="250">
        <v>0.020723279999999997</v>
      </c>
      <c r="J29" s="250">
        <v>0.025159319999999995</v>
      </c>
      <c r="K29" s="250">
        <v>0.15926459999999998</v>
      </c>
      <c r="L29" s="250">
        <v>0.053047199999999996</v>
      </c>
      <c r="M29" s="251">
        <v>286.4658795599999</v>
      </c>
    </row>
    <row r="30" spans="1:13" ht="18">
      <c r="A30" s="236" t="s">
        <v>289</v>
      </c>
      <c r="B30" s="250">
        <v>0.32253419999999994</v>
      </c>
      <c r="C30" s="250">
        <v>0.01644696</v>
      </c>
      <c r="D30" s="250">
        <v>0.0456168</v>
      </c>
      <c r="E30" s="250">
        <v>1.2459269999999996</v>
      </c>
      <c r="F30" s="250">
        <v>1.8978193199999995</v>
      </c>
      <c r="G30" s="250">
        <v>90.34659743999998</v>
      </c>
      <c r="H30" s="250">
        <v>0.37579763999999993</v>
      </c>
      <c r="I30" s="250">
        <v>0.00529536</v>
      </c>
      <c r="J30" s="250">
        <v>0.007425</v>
      </c>
      <c r="K30" s="250">
        <v>0.05034216</v>
      </c>
      <c r="L30" s="250">
        <v>0.011446079999999999</v>
      </c>
      <c r="M30" s="251">
        <v>94.32524795999998</v>
      </c>
    </row>
    <row r="31" spans="1:13" ht="18">
      <c r="A31" s="236" t="s">
        <v>41</v>
      </c>
      <c r="B31" s="250">
        <v>9.09480312</v>
      </c>
      <c r="C31" s="250">
        <v>0.10629456</v>
      </c>
      <c r="D31" s="250">
        <v>0.07957908</v>
      </c>
      <c r="E31" s="250">
        <v>1.02929136</v>
      </c>
      <c r="F31" s="250">
        <v>0.21845088</v>
      </c>
      <c r="G31" s="250">
        <v>0.36569843999999996</v>
      </c>
      <c r="H31" s="250">
        <v>57.31251455999999</v>
      </c>
      <c r="I31" s="250">
        <v>0.01631808</v>
      </c>
      <c r="J31" s="250">
        <v>0.015168959999999999</v>
      </c>
      <c r="K31" s="250">
        <v>0.039592800000000004</v>
      </c>
      <c r="L31" s="250">
        <v>0.011772</v>
      </c>
      <c r="M31" s="251">
        <v>68.28948383999997</v>
      </c>
    </row>
    <row r="32" spans="1:13" ht="18">
      <c r="A32" s="236" t="s">
        <v>292</v>
      </c>
      <c r="B32" s="250">
        <v>2.4641777999999994</v>
      </c>
      <c r="C32" s="250">
        <v>10.29667452</v>
      </c>
      <c r="D32" s="250">
        <v>5.0911409999999995</v>
      </c>
      <c r="E32" s="250">
        <v>1.30220232</v>
      </c>
      <c r="F32" s="250">
        <v>0.02126724</v>
      </c>
      <c r="G32" s="250">
        <v>0.00489132</v>
      </c>
      <c r="H32" s="250">
        <v>0.01825008</v>
      </c>
      <c r="I32" s="250">
        <v>80.17532399999997</v>
      </c>
      <c r="J32" s="250">
        <v>10.02189204</v>
      </c>
      <c r="K32" s="250">
        <v>2.4840198</v>
      </c>
      <c r="L32" s="250">
        <v>0.33486923999999996</v>
      </c>
      <c r="M32" s="251">
        <v>112.21470935999997</v>
      </c>
    </row>
    <row r="33" spans="1:13" ht="18">
      <c r="A33" s="236" t="s">
        <v>43</v>
      </c>
      <c r="B33" s="250">
        <v>0.7441754399999998</v>
      </c>
      <c r="C33" s="250">
        <v>10.182508919999998</v>
      </c>
      <c r="D33" s="250">
        <v>0.39778008</v>
      </c>
      <c r="E33" s="250">
        <v>1.4121907199999997</v>
      </c>
      <c r="F33" s="250">
        <v>0.02768688</v>
      </c>
      <c r="G33" s="250">
        <v>0.008149079999999998</v>
      </c>
      <c r="H33" s="250">
        <v>0.010886399999999997</v>
      </c>
      <c r="I33" s="250">
        <v>9.80771508</v>
      </c>
      <c r="J33" s="250">
        <v>93.28590383999999</v>
      </c>
      <c r="K33" s="250">
        <v>18.68570892</v>
      </c>
      <c r="L33" s="250">
        <v>0.24116423999999997</v>
      </c>
      <c r="M33" s="251">
        <v>134.80386959999998</v>
      </c>
    </row>
    <row r="34" spans="1:13" ht="21">
      <c r="A34" s="236" t="s">
        <v>329</v>
      </c>
      <c r="B34" s="250">
        <v>0.8766502799999999</v>
      </c>
      <c r="C34" s="250">
        <v>1.7621222399999998</v>
      </c>
      <c r="D34" s="250">
        <v>0.29938619999999994</v>
      </c>
      <c r="E34" s="250">
        <v>1.13280552</v>
      </c>
      <c r="F34" s="250">
        <v>0.16113251999999997</v>
      </c>
      <c r="G34" s="250">
        <v>0.04299923999999999</v>
      </c>
      <c r="H34" s="250">
        <v>0.041844</v>
      </c>
      <c r="I34" s="250">
        <v>2.4495569999999995</v>
      </c>
      <c r="J34" s="250">
        <v>18.64325676</v>
      </c>
      <c r="K34" s="250">
        <v>429.51557352000003</v>
      </c>
      <c r="L34" s="250">
        <v>4.948233839999999</v>
      </c>
      <c r="M34" s="251">
        <v>459.87356112000003</v>
      </c>
    </row>
    <row r="35" spans="1:13" ht="18">
      <c r="A35" s="236" t="s">
        <v>293</v>
      </c>
      <c r="B35" s="250">
        <v>0.34536323999999996</v>
      </c>
      <c r="C35" s="250">
        <v>0.14261279999999998</v>
      </c>
      <c r="D35" s="250">
        <v>0.12508331999999997</v>
      </c>
      <c r="E35" s="250">
        <v>1.09385052</v>
      </c>
      <c r="F35" s="250">
        <v>0.08868983999999999</v>
      </c>
      <c r="G35" s="250">
        <v>0.029754959999999997</v>
      </c>
      <c r="H35" s="250">
        <v>0.015523799999999997</v>
      </c>
      <c r="I35" s="250">
        <v>0.48795816</v>
      </c>
      <c r="J35" s="250">
        <v>0.30761243999999993</v>
      </c>
      <c r="K35" s="250">
        <v>5.18547204</v>
      </c>
      <c r="L35" s="250">
        <v>198.81827112</v>
      </c>
      <c r="M35" s="251">
        <v>206.64019223999998</v>
      </c>
    </row>
    <row r="36" spans="1:13" ht="18.75" thickBot="1">
      <c r="A36" s="256" t="s">
        <v>33</v>
      </c>
      <c r="B36" s="261">
        <v>739.928289</v>
      </c>
      <c r="C36" s="261">
        <v>295.5942957599999</v>
      </c>
      <c r="D36" s="261">
        <v>238.3271193599999</v>
      </c>
      <c r="E36" s="261">
        <v>1551.6037603199995</v>
      </c>
      <c r="F36" s="261">
        <v>284.8568564399999</v>
      </c>
      <c r="G36" s="261">
        <v>94.15201643999998</v>
      </c>
      <c r="H36" s="261">
        <v>68.56912559999999</v>
      </c>
      <c r="I36" s="261">
        <v>112.64426819999997</v>
      </c>
      <c r="J36" s="261">
        <v>133.35087192</v>
      </c>
      <c r="K36" s="261">
        <v>459.98833512</v>
      </c>
      <c r="L36" s="261">
        <v>205.8774312</v>
      </c>
      <c r="M36" s="261">
        <v>4184.892369359999</v>
      </c>
    </row>
    <row r="37" s="253" customFormat="1" ht="20.25" customHeight="1">
      <c r="A37" s="262" t="s">
        <v>295</v>
      </c>
    </row>
    <row r="38" s="253" customFormat="1" ht="20.25" customHeight="1">
      <c r="A38" s="262"/>
    </row>
    <row r="39" s="253" customFormat="1" ht="18" customHeight="1">
      <c r="A39" s="295" t="s">
        <v>348</v>
      </c>
    </row>
    <row r="40" s="253" customFormat="1" ht="18" customHeight="1">
      <c r="A40" s="38" t="s">
        <v>349</v>
      </c>
    </row>
    <row r="41" s="253" customFormat="1" ht="18" customHeight="1">
      <c r="A41" s="296" t="s">
        <v>350</v>
      </c>
    </row>
    <row r="42" s="253" customFormat="1" ht="18" customHeight="1">
      <c r="A42" s="38"/>
    </row>
    <row r="43" spans="1:12" ht="15">
      <c r="A43" s="263" t="s">
        <v>296</v>
      </c>
      <c r="L43"/>
    </row>
    <row r="44" spans="1:12" ht="15">
      <c r="A44" s="263" t="s">
        <v>297</v>
      </c>
      <c r="L44"/>
    </row>
    <row r="45" spans="1:12" ht="15">
      <c r="A45" s="263" t="s">
        <v>298</v>
      </c>
      <c r="L45"/>
    </row>
    <row r="46" spans="1:12" ht="15">
      <c r="A46" s="263" t="s">
        <v>299</v>
      </c>
      <c r="L46"/>
    </row>
    <row r="47" ht="15">
      <c r="A47" s="263" t="s">
        <v>300</v>
      </c>
    </row>
    <row r="48" ht="15">
      <c r="A48" s="263" t="s">
        <v>301</v>
      </c>
    </row>
    <row r="49" ht="15">
      <c r="A49" s="263" t="s">
        <v>302</v>
      </c>
    </row>
    <row r="50" ht="15">
      <c r="A50" s="263" t="s">
        <v>303</v>
      </c>
    </row>
    <row r="51" ht="15">
      <c r="A51" s="263" t="s">
        <v>304</v>
      </c>
    </row>
  </sheetData>
  <sheetProtection/>
  <hyperlinks>
    <hyperlink ref="A41" r:id="rId1" display="http://www.transportscotland.gov.uk/analysis/LATIS"/>
  </hyperlinks>
  <printOptions/>
  <pageMargins left="0.75" right="0.75" top="1" bottom="1" header="0.5" footer="0.5"/>
  <pageSetup fitToHeight="1" fitToWidth="1" horizontalDpi="96" verticalDpi="96" orientation="portrait" paperSize="9" scale="50" r:id="rId2"/>
  <headerFooter alignWithMargins="0">
    <oddHeader>&amp;R&amp;"Arial,Bold"&amp;18PERSONAL AND CROSS-MODAL TRAVEL</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19">
      <selection activeCell="G45" sqref="G45"/>
    </sheetView>
  </sheetViews>
  <sheetFormatPr defaultColWidth="9.140625" defaultRowHeight="12.75"/>
  <cols>
    <col min="1" max="1" width="29.7109375" style="237" customWidth="1"/>
    <col min="2" max="2" width="15.421875" style="237" customWidth="1"/>
    <col min="3" max="3" width="6.7109375" style="237" customWidth="1"/>
    <col min="4" max="4" width="10.57421875" style="237" customWidth="1"/>
    <col min="5" max="5" width="14.140625" style="237" customWidth="1"/>
    <col min="6" max="6" width="12.57421875" style="237" customWidth="1"/>
    <col min="7" max="7" width="13.7109375" style="237" customWidth="1"/>
    <col min="8" max="8" width="12.57421875" style="237" customWidth="1"/>
    <col min="9" max="9" width="12.140625" style="237" customWidth="1"/>
    <col min="10" max="10" width="11.421875" style="237" customWidth="1"/>
    <col min="11" max="11" width="14.7109375" style="237" customWidth="1"/>
    <col min="12" max="12" width="15.8515625" style="237" customWidth="1"/>
    <col min="13" max="13" width="8.8515625" style="237" customWidth="1"/>
    <col min="14" max="16384" width="9.140625" style="237" customWidth="1"/>
  </cols>
  <sheetData>
    <row r="1" spans="1:13" ht="21">
      <c r="A1" s="235" t="s">
        <v>330</v>
      </c>
      <c r="B1" s="236"/>
      <c r="C1" s="236"/>
      <c r="D1" s="236"/>
      <c r="E1" s="236"/>
      <c r="F1" s="236"/>
      <c r="G1" s="236"/>
      <c r="H1" s="236"/>
      <c r="I1" s="236"/>
      <c r="J1" s="236"/>
      <c r="K1" s="236"/>
      <c r="L1" s="236"/>
      <c r="M1" s="236"/>
    </row>
    <row r="2" spans="1:13" ht="18">
      <c r="A2" s="236"/>
      <c r="B2" s="236"/>
      <c r="C2" s="236"/>
      <c r="D2" s="236"/>
      <c r="E2" s="236"/>
      <c r="F2" s="236"/>
      <c r="G2" s="236"/>
      <c r="H2" s="236"/>
      <c r="I2" s="236"/>
      <c r="J2" s="236"/>
      <c r="K2" s="236"/>
      <c r="L2" s="236"/>
      <c r="M2" s="236"/>
    </row>
    <row r="3" spans="1:13" ht="18">
      <c r="A3" s="238" t="s">
        <v>305</v>
      </c>
      <c r="B3" s="239"/>
      <c r="C3" s="239"/>
      <c r="D3" s="239"/>
      <c r="E3" s="239"/>
      <c r="F3" s="239"/>
      <c r="G3" s="239"/>
      <c r="H3" s="239"/>
      <c r="I3" s="239"/>
      <c r="J3" s="239"/>
      <c r="K3" s="239"/>
      <c r="L3" s="239"/>
      <c r="M3" s="239"/>
    </row>
    <row r="4" spans="1:13" ht="18">
      <c r="A4" s="240"/>
      <c r="B4" s="241"/>
      <c r="C4" s="241"/>
      <c r="D4" s="241"/>
      <c r="E4" s="242"/>
      <c r="F4" s="243" t="s">
        <v>286</v>
      </c>
      <c r="G4" s="241"/>
      <c r="H4" s="241"/>
      <c r="I4" s="241"/>
      <c r="J4" s="241"/>
      <c r="K4" s="241"/>
      <c r="L4" s="241"/>
      <c r="M4" s="244"/>
    </row>
    <row r="5" spans="1:13" ht="57">
      <c r="A5" s="245" t="s">
        <v>287</v>
      </c>
      <c r="B5" s="264" t="s">
        <v>288</v>
      </c>
      <c r="C5" s="264" t="s">
        <v>36</v>
      </c>
      <c r="D5" s="264" t="s">
        <v>37</v>
      </c>
      <c r="E5" s="264" t="s">
        <v>331</v>
      </c>
      <c r="F5" s="264" t="s">
        <v>39</v>
      </c>
      <c r="G5" s="264" t="s">
        <v>289</v>
      </c>
      <c r="H5" s="264" t="s">
        <v>41</v>
      </c>
      <c r="I5" s="264" t="s">
        <v>290</v>
      </c>
      <c r="J5" s="264" t="s">
        <v>43</v>
      </c>
      <c r="K5" s="264" t="s">
        <v>326</v>
      </c>
      <c r="L5" s="264" t="s">
        <v>291</v>
      </c>
      <c r="M5" s="264" t="s">
        <v>33</v>
      </c>
    </row>
    <row r="6" spans="1:13" ht="18.75">
      <c r="A6" s="236"/>
      <c r="B6" s="247"/>
      <c r="C6" s="247"/>
      <c r="D6" s="247"/>
      <c r="E6" s="247"/>
      <c r="F6" s="247"/>
      <c r="G6" s="247"/>
      <c r="H6" s="247"/>
      <c r="I6" s="247"/>
      <c r="J6" s="247"/>
      <c r="K6" s="247"/>
      <c r="L6" s="248"/>
      <c r="M6" s="249" t="s">
        <v>72</v>
      </c>
    </row>
    <row r="7" spans="1:13" ht="18">
      <c r="A7" s="236" t="s">
        <v>35</v>
      </c>
      <c r="B7" s="250">
        <v>194.73820159999994</v>
      </c>
      <c r="C7" s="250">
        <v>7.733930999999999</v>
      </c>
      <c r="D7" s="250">
        <v>4.4108757999999995</v>
      </c>
      <c r="E7" s="250">
        <v>9.1832935</v>
      </c>
      <c r="F7" s="250">
        <v>0.4822165</v>
      </c>
      <c r="G7" s="250">
        <v>0.15337279999999998</v>
      </c>
      <c r="H7" s="250">
        <v>1.780424</v>
      </c>
      <c r="I7" s="250">
        <v>0.5424095999999999</v>
      </c>
      <c r="J7" s="250">
        <v>0.6295529999999999</v>
      </c>
      <c r="K7" s="250">
        <v>0.6673081999999999</v>
      </c>
      <c r="L7" s="250">
        <v>0.31676649999999995</v>
      </c>
      <c r="M7" s="251">
        <v>220.63835249999994</v>
      </c>
    </row>
    <row r="8" spans="1:13" ht="18">
      <c r="A8" s="236" t="s">
        <v>36</v>
      </c>
      <c r="B8" s="250">
        <v>7.803432200000001</v>
      </c>
      <c r="C8" s="250">
        <v>45.489062100000005</v>
      </c>
      <c r="D8" s="250">
        <v>0.6655808999999999</v>
      </c>
      <c r="E8" s="250">
        <v>0.7002151</v>
      </c>
      <c r="F8" s="250">
        <v>0.0178789</v>
      </c>
      <c r="G8" s="250">
        <v>0.0021575999999999995</v>
      </c>
      <c r="H8" s="250">
        <v>0.007757</v>
      </c>
      <c r="I8" s="250">
        <v>0.5679365</v>
      </c>
      <c r="J8" s="250">
        <v>2.7325426999999993</v>
      </c>
      <c r="K8" s="250">
        <v>0.29493240000000004</v>
      </c>
      <c r="L8" s="250">
        <v>0.021408699999999996</v>
      </c>
      <c r="M8" s="251">
        <v>58.302904100000006</v>
      </c>
    </row>
    <row r="9" spans="1:13" ht="18">
      <c r="A9" s="236" t="s">
        <v>37</v>
      </c>
      <c r="B9" s="250">
        <v>4.4541138</v>
      </c>
      <c r="C9" s="250">
        <v>0.7169494999999999</v>
      </c>
      <c r="D9" s="250">
        <v>28.077460799999994</v>
      </c>
      <c r="E9" s="250">
        <v>4.992879899999999</v>
      </c>
      <c r="F9" s="250">
        <v>0.13014119999999998</v>
      </c>
      <c r="G9" s="250">
        <v>0.014844199999999998</v>
      </c>
      <c r="H9" s="250">
        <v>0.017707299999999995</v>
      </c>
      <c r="I9" s="250">
        <v>0.3501802</v>
      </c>
      <c r="J9" s="250">
        <v>0.057974899999999996</v>
      </c>
      <c r="K9" s="250">
        <v>0.08296469999999999</v>
      </c>
      <c r="L9" s="250">
        <v>0.0685425</v>
      </c>
      <c r="M9" s="251">
        <v>38.96375899999998</v>
      </c>
    </row>
    <row r="10" spans="1:13" ht="21">
      <c r="A10" s="236" t="s">
        <v>327</v>
      </c>
      <c r="B10" s="250">
        <v>9.6408668</v>
      </c>
      <c r="C10" s="250">
        <v>0.5897458999999999</v>
      </c>
      <c r="D10" s="250">
        <v>4.722239299999999</v>
      </c>
      <c r="E10" s="250">
        <v>388.61205279999996</v>
      </c>
      <c r="F10" s="250">
        <v>10.679950099999997</v>
      </c>
      <c r="G10" s="250">
        <v>0.6096224</v>
      </c>
      <c r="H10" s="250">
        <v>0.1616304</v>
      </c>
      <c r="I10" s="250">
        <v>0.5338101</v>
      </c>
      <c r="J10" s="250">
        <v>0.4580748</v>
      </c>
      <c r="K10" s="250">
        <v>0.6510011</v>
      </c>
      <c r="L10" s="250">
        <v>0.3852146</v>
      </c>
      <c r="M10" s="251">
        <v>417.04420829999987</v>
      </c>
    </row>
    <row r="11" spans="1:13" ht="18">
      <c r="A11" s="236" t="s">
        <v>39</v>
      </c>
      <c r="B11" s="250">
        <v>0.5666388</v>
      </c>
      <c r="C11" s="250">
        <v>0.0241967</v>
      </c>
      <c r="D11" s="250">
        <v>0.10844359999999999</v>
      </c>
      <c r="E11" s="250">
        <v>12.2104442</v>
      </c>
      <c r="F11" s="250">
        <v>40.47139479999999</v>
      </c>
      <c r="G11" s="250">
        <v>0.2075299</v>
      </c>
      <c r="H11" s="250">
        <v>0</v>
      </c>
      <c r="I11" s="250">
        <v>0.014997499999999999</v>
      </c>
      <c r="J11" s="250">
        <v>0.0518977</v>
      </c>
      <c r="K11" s="250">
        <v>0.0880993</v>
      </c>
      <c r="L11" s="250">
        <v>0.0390248</v>
      </c>
      <c r="M11" s="251">
        <v>53.78266729999999</v>
      </c>
    </row>
    <row r="12" spans="1:13" ht="18">
      <c r="A12" s="236" t="s">
        <v>289</v>
      </c>
      <c r="B12" s="250">
        <v>0.14563569999999998</v>
      </c>
      <c r="C12" s="250">
        <v>0.004315199999999999</v>
      </c>
      <c r="D12" s="250">
        <v>0.0197438</v>
      </c>
      <c r="E12" s="250">
        <v>0.4431902</v>
      </c>
      <c r="F12" s="250">
        <v>0.17722819999999997</v>
      </c>
      <c r="G12" s="250">
        <v>13.147022399999997</v>
      </c>
      <c r="H12" s="250">
        <v>0.0203145</v>
      </c>
      <c r="I12" s="250">
        <v>0.0011934</v>
      </c>
      <c r="J12" s="250">
        <v>0.0097969</v>
      </c>
      <c r="K12" s="250">
        <v>0.0168419</v>
      </c>
      <c r="L12" s="250">
        <v>0.0055921</v>
      </c>
      <c r="M12" s="251">
        <v>13.990874299999994</v>
      </c>
    </row>
    <row r="13" spans="1:13" ht="18">
      <c r="A13" s="236" t="s">
        <v>41</v>
      </c>
      <c r="B13" s="250">
        <v>1.9945478999999995</v>
      </c>
      <c r="C13" s="250">
        <v>0.0024170999999999997</v>
      </c>
      <c r="D13" s="250">
        <v>0.0026961999999999997</v>
      </c>
      <c r="E13" s="250">
        <v>0.11668139999999999</v>
      </c>
      <c r="F13" s="250">
        <v>0</v>
      </c>
      <c r="G13" s="250">
        <v>0.015964</v>
      </c>
      <c r="H13" s="250">
        <v>7.8306482</v>
      </c>
      <c r="I13" s="250">
        <v>0</v>
      </c>
      <c r="J13" s="250">
        <v>0</v>
      </c>
      <c r="K13" s="250">
        <v>0.026169599999999994</v>
      </c>
      <c r="L13" s="250">
        <v>0.0007656</v>
      </c>
      <c r="M13" s="251">
        <v>9.989889999999997</v>
      </c>
    </row>
    <row r="14" spans="1:13" ht="18">
      <c r="A14" s="236" t="s">
        <v>292</v>
      </c>
      <c r="B14" s="250">
        <v>0.6851304</v>
      </c>
      <c r="C14" s="250">
        <v>0.5555182999999999</v>
      </c>
      <c r="D14" s="250">
        <v>0.3429077</v>
      </c>
      <c r="E14" s="250">
        <v>0.5126675</v>
      </c>
      <c r="F14" s="250">
        <v>0.0143284</v>
      </c>
      <c r="G14" s="250">
        <v>0.0013621</v>
      </c>
      <c r="H14" s="250">
        <v>0</v>
      </c>
      <c r="I14" s="250">
        <v>13.370799299999998</v>
      </c>
      <c r="J14" s="250">
        <v>1.6973464999999999</v>
      </c>
      <c r="K14" s="250">
        <v>0.246331</v>
      </c>
      <c r="L14" s="250">
        <v>0.1471383</v>
      </c>
      <c r="M14" s="251">
        <v>17.5735295</v>
      </c>
    </row>
    <row r="15" spans="1:13" ht="18">
      <c r="A15" s="236" t="s">
        <v>43</v>
      </c>
      <c r="B15" s="250">
        <v>0.5209210000000001</v>
      </c>
      <c r="C15" s="250">
        <v>2.4425074999999996</v>
      </c>
      <c r="D15" s="250">
        <v>0.1013046</v>
      </c>
      <c r="E15" s="250">
        <v>0.3928928</v>
      </c>
      <c r="F15" s="250">
        <v>0.0486028</v>
      </c>
      <c r="G15" s="250">
        <v>0.023951299999999995</v>
      </c>
      <c r="H15" s="250">
        <v>0.028977299999999998</v>
      </c>
      <c r="I15" s="250">
        <v>1.2196501999999998</v>
      </c>
      <c r="J15" s="250">
        <v>24.102881799999995</v>
      </c>
      <c r="K15" s="250">
        <v>3.1438785</v>
      </c>
      <c r="L15" s="250">
        <v>0.0380695</v>
      </c>
      <c r="M15" s="251">
        <v>32.063637299999996</v>
      </c>
    </row>
    <row r="16" spans="1:13" ht="21">
      <c r="A16" s="236" t="s">
        <v>328</v>
      </c>
      <c r="B16" s="250">
        <v>0.5589256</v>
      </c>
      <c r="C16" s="250">
        <v>0.2629855</v>
      </c>
      <c r="D16" s="250">
        <v>0.0836103</v>
      </c>
      <c r="E16" s="250">
        <v>0.5609637000000001</v>
      </c>
      <c r="F16" s="250">
        <v>0.13339059999999997</v>
      </c>
      <c r="G16" s="250">
        <v>0.0090108</v>
      </c>
      <c r="H16" s="250">
        <v>0</v>
      </c>
      <c r="I16" s="250">
        <v>0.30217609999999995</v>
      </c>
      <c r="J16" s="250">
        <v>3.7507807999999994</v>
      </c>
      <c r="K16" s="250">
        <v>64.32255409999999</v>
      </c>
      <c r="L16" s="250">
        <v>0.8567589</v>
      </c>
      <c r="M16" s="251">
        <v>70.84115639999999</v>
      </c>
    </row>
    <row r="17" spans="1:13" ht="18">
      <c r="A17" s="236" t="s">
        <v>293</v>
      </c>
      <c r="B17" s="250">
        <v>0.2978949</v>
      </c>
      <c r="C17" s="250">
        <v>0.04517649999999999</v>
      </c>
      <c r="D17" s="250">
        <v>0.061109899999999995</v>
      </c>
      <c r="E17" s="250">
        <v>0.3969892</v>
      </c>
      <c r="F17" s="250">
        <v>0.04349629999999999</v>
      </c>
      <c r="G17" s="250">
        <v>0.006779699999999999</v>
      </c>
      <c r="H17" s="250">
        <v>0.0031043</v>
      </c>
      <c r="I17" s="250">
        <v>0.1466858</v>
      </c>
      <c r="J17" s="250">
        <v>0.05373519999999999</v>
      </c>
      <c r="K17" s="250">
        <v>0.7627506</v>
      </c>
      <c r="L17" s="250">
        <v>28.692436199999996</v>
      </c>
      <c r="M17" s="251">
        <v>30.510158599999997</v>
      </c>
    </row>
    <row r="18" spans="1:13" ht="18">
      <c r="A18" s="245" t="s">
        <v>33</v>
      </c>
      <c r="B18" s="252">
        <v>221.4063086999999</v>
      </c>
      <c r="C18" s="252">
        <v>57.866805299999996</v>
      </c>
      <c r="D18" s="252">
        <v>38.595972899999985</v>
      </c>
      <c r="E18" s="252">
        <v>418.1222703</v>
      </c>
      <c r="F18" s="252">
        <v>52.19862779999998</v>
      </c>
      <c r="G18" s="252">
        <v>14.191617199999998</v>
      </c>
      <c r="H18" s="252">
        <v>9.850563</v>
      </c>
      <c r="I18" s="252">
        <v>17.0498387</v>
      </c>
      <c r="J18" s="252">
        <v>33.54458429999999</v>
      </c>
      <c r="K18" s="252">
        <v>70.3028314</v>
      </c>
      <c r="L18" s="252">
        <v>30.571717699999997</v>
      </c>
      <c r="M18" s="252">
        <v>963.7011372999999</v>
      </c>
    </row>
    <row r="19" spans="1:13" ht="18">
      <c r="A19" s="239"/>
      <c r="B19" s="250"/>
      <c r="C19" s="250"/>
      <c r="D19" s="250"/>
      <c r="E19" s="250"/>
      <c r="F19" s="250"/>
      <c r="G19" s="250"/>
      <c r="H19" s="250"/>
      <c r="I19" s="250"/>
      <c r="J19" s="250"/>
      <c r="K19" s="250"/>
      <c r="L19" s="250"/>
      <c r="M19" s="250"/>
    </row>
    <row r="21" spans="1:13" ht="18">
      <c r="A21" s="238" t="s">
        <v>306</v>
      </c>
      <c r="B21" s="239"/>
      <c r="C21" s="239"/>
      <c r="D21" s="239"/>
      <c r="E21" s="239"/>
      <c r="F21" s="239"/>
      <c r="G21" s="239"/>
      <c r="H21" s="239"/>
      <c r="I21" s="239"/>
      <c r="J21" s="239"/>
      <c r="K21" s="239"/>
      <c r="L21" s="239"/>
      <c r="M21" s="239"/>
    </row>
    <row r="22" spans="1:13" ht="18">
      <c r="A22" s="240"/>
      <c r="B22" s="241"/>
      <c r="C22" s="241"/>
      <c r="D22" s="241"/>
      <c r="E22" s="242"/>
      <c r="F22" s="243" t="s">
        <v>286</v>
      </c>
      <c r="G22" s="241"/>
      <c r="H22" s="241"/>
      <c r="I22" s="241"/>
      <c r="J22" s="241"/>
      <c r="K22" s="241"/>
      <c r="L22" s="241"/>
      <c r="M22" s="244"/>
    </row>
    <row r="23" spans="1:13" ht="57">
      <c r="A23" s="245" t="s">
        <v>287</v>
      </c>
      <c r="B23" s="264" t="s">
        <v>288</v>
      </c>
      <c r="C23" s="264" t="s">
        <v>36</v>
      </c>
      <c r="D23" s="264" t="s">
        <v>37</v>
      </c>
      <c r="E23" s="264" t="s">
        <v>332</v>
      </c>
      <c r="F23" s="264" t="s">
        <v>39</v>
      </c>
      <c r="G23" s="264" t="s">
        <v>289</v>
      </c>
      <c r="H23" s="264" t="s">
        <v>41</v>
      </c>
      <c r="I23" s="264" t="s">
        <v>290</v>
      </c>
      <c r="J23" s="264" t="s">
        <v>43</v>
      </c>
      <c r="K23" s="264" t="s">
        <v>333</v>
      </c>
      <c r="L23" s="264" t="s">
        <v>291</v>
      </c>
      <c r="M23" s="264" t="s">
        <v>33</v>
      </c>
    </row>
    <row r="24" spans="1:13" ht="18.75">
      <c r="A24" s="236"/>
      <c r="B24" s="247"/>
      <c r="C24" s="247"/>
      <c r="D24" s="247"/>
      <c r="E24" s="247"/>
      <c r="F24" s="247"/>
      <c r="G24" s="247"/>
      <c r="H24" s="247"/>
      <c r="I24" s="247"/>
      <c r="J24" s="247"/>
      <c r="K24" s="247"/>
      <c r="L24" s="260"/>
      <c r="M24" s="249" t="s">
        <v>72</v>
      </c>
    </row>
    <row r="25" spans="1:13" ht="18">
      <c r="A25" s="236" t="s">
        <v>35</v>
      </c>
      <c r="B25" s="250">
        <v>695.6767341999999</v>
      </c>
      <c r="C25" s="250">
        <v>20.2530559</v>
      </c>
      <c r="D25" s="250">
        <v>24.125735799999994</v>
      </c>
      <c r="E25" s="250">
        <v>35.3993616</v>
      </c>
      <c r="F25" s="250">
        <v>1.1594662999999998</v>
      </c>
      <c r="G25" s="250">
        <v>0.9058898</v>
      </c>
      <c r="H25" s="250">
        <v>9.1159731</v>
      </c>
      <c r="I25" s="250">
        <v>4.1409082999999995</v>
      </c>
      <c r="J25" s="250">
        <v>1.1687754</v>
      </c>
      <c r="K25" s="250">
        <v>1.8155389</v>
      </c>
      <c r="L25" s="250">
        <v>0.8405349</v>
      </c>
      <c r="M25" s="251">
        <v>794.6019741999999</v>
      </c>
    </row>
    <row r="26" spans="1:13" ht="18">
      <c r="A26" s="236" t="s">
        <v>36</v>
      </c>
      <c r="B26" s="250">
        <v>18.6361449</v>
      </c>
      <c r="C26" s="250">
        <v>239.92260909999996</v>
      </c>
      <c r="D26" s="250">
        <v>11.093318</v>
      </c>
      <c r="E26" s="250">
        <v>3.4888513999999993</v>
      </c>
      <c r="F26" s="250">
        <v>0.1314994</v>
      </c>
      <c r="G26" s="250">
        <v>0.016073999999999998</v>
      </c>
      <c r="H26" s="250">
        <v>0.11408779999999998</v>
      </c>
      <c r="I26" s="250">
        <v>10.929632299999998</v>
      </c>
      <c r="J26" s="250">
        <v>7.9936336</v>
      </c>
      <c r="K26" s="250">
        <v>1.9072955999999999</v>
      </c>
      <c r="L26" s="250">
        <v>0.35328399999999993</v>
      </c>
      <c r="M26" s="251">
        <v>294.5864300999999</v>
      </c>
    </row>
    <row r="27" spans="1:13" ht="18">
      <c r="A27" s="236" t="s">
        <v>37</v>
      </c>
      <c r="B27" s="250">
        <v>26.353058499999996</v>
      </c>
      <c r="C27" s="250">
        <v>10.1739407</v>
      </c>
      <c r="D27" s="250">
        <v>186.49040509999998</v>
      </c>
      <c r="E27" s="250">
        <v>35.812178599999996</v>
      </c>
      <c r="F27" s="250">
        <v>0.5698163</v>
      </c>
      <c r="G27" s="250">
        <v>0.07483589999999998</v>
      </c>
      <c r="H27" s="250">
        <v>0.1170416</v>
      </c>
      <c r="I27" s="250">
        <v>4.576977299999999</v>
      </c>
      <c r="J27" s="250">
        <v>0.4211753999999999</v>
      </c>
      <c r="K27" s="250">
        <v>0.7304932</v>
      </c>
      <c r="L27" s="250">
        <v>0.37909489999999996</v>
      </c>
      <c r="M27" s="251">
        <v>265.6990174999999</v>
      </c>
    </row>
    <row r="28" spans="1:13" ht="21">
      <c r="A28" s="236" t="s">
        <v>327</v>
      </c>
      <c r="B28" s="250">
        <v>37.9471698</v>
      </c>
      <c r="C28" s="250">
        <v>2.8530023</v>
      </c>
      <c r="D28" s="250">
        <v>34.74341629999999</v>
      </c>
      <c r="E28" s="250">
        <v>1446.630985</v>
      </c>
      <c r="F28" s="250">
        <v>44.8267416</v>
      </c>
      <c r="G28" s="250">
        <v>2.0448247</v>
      </c>
      <c r="H28" s="250">
        <v>1.3407736999999997</v>
      </c>
      <c r="I28" s="250">
        <v>1.4086051</v>
      </c>
      <c r="J28" s="250">
        <v>1.5582911</v>
      </c>
      <c r="K28" s="250">
        <v>1.0254683999999998</v>
      </c>
      <c r="L28" s="250">
        <v>2.0709147999999997</v>
      </c>
      <c r="M28" s="251">
        <v>1576.4501928</v>
      </c>
    </row>
    <row r="29" spans="1:13" ht="18">
      <c r="A29" s="236" t="s">
        <v>39</v>
      </c>
      <c r="B29" s="250">
        <v>0.9929763999999999</v>
      </c>
      <c r="C29" s="250">
        <v>0.0770183</v>
      </c>
      <c r="D29" s="250">
        <v>0.39316529999999994</v>
      </c>
      <c r="E29" s="250">
        <v>39.305349699999994</v>
      </c>
      <c r="F29" s="250">
        <v>240.91189709999998</v>
      </c>
      <c r="G29" s="250">
        <v>1.9517238</v>
      </c>
      <c r="H29" s="250">
        <v>0.259279</v>
      </c>
      <c r="I29" s="250">
        <v>0.053759799999999996</v>
      </c>
      <c r="J29" s="250">
        <v>0.0264761</v>
      </c>
      <c r="K29" s="250">
        <v>0.18143769999999998</v>
      </c>
      <c r="L29" s="250">
        <v>0.1637268</v>
      </c>
      <c r="M29" s="251">
        <v>284.31681000000003</v>
      </c>
    </row>
    <row r="30" spans="1:13" ht="18">
      <c r="A30" s="236" t="s">
        <v>289</v>
      </c>
      <c r="B30" s="250">
        <v>1.0673404</v>
      </c>
      <c r="C30" s="250">
        <v>0.024383799999999997</v>
      </c>
      <c r="D30" s="250">
        <v>0.09263749999999998</v>
      </c>
      <c r="E30" s="250">
        <v>1.9949055999999996</v>
      </c>
      <c r="F30" s="250">
        <v>3.3639005999999996</v>
      </c>
      <c r="G30" s="250">
        <v>94.13097649999999</v>
      </c>
      <c r="H30" s="250">
        <v>0.753296</v>
      </c>
      <c r="I30" s="250">
        <v>0.017802299999999997</v>
      </c>
      <c r="J30" s="250">
        <v>0.0177564</v>
      </c>
      <c r="K30" s="250">
        <v>0.057626899999999995</v>
      </c>
      <c r="L30" s="250">
        <v>0.07718570000000001</v>
      </c>
      <c r="M30" s="251">
        <v>101.5978117</v>
      </c>
    </row>
    <row r="31" spans="1:13" ht="18">
      <c r="A31" s="236" t="s">
        <v>41</v>
      </c>
      <c r="B31" s="250">
        <v>8.9225447</v>
      </c>
      <c r="C31" s="250">
        <v>0.1003288</v>
      </c>
      <c r="D31" s="250">
        <v>0.10277979999999998</v>
      </c>
      <c r="E31" s="250">
        <v>1.3698355</v>
      </c>
      <c r="F31" s="250">
        <v>0.33735529999999997</v>
      </c>
      <c r="G31" s="250">
        <v>0.754448</v>
      </c>
      <c r="H31" s="250">
        <v>50.51268639999999</v>
      </c>
      <c r="I31" s="250">
        <v>0.0495488</v>
      </c>
      <c r="J31" s="250">
        <v>0.019710399999999996</v>
      </c>
      <c r="K31" s="250">
        <v>0.050795799999999995</v>
      </c>
      <c r="L31" s="250">
        <v>0.04708829999999999</v>
      </c>
      <c r="M31" s="251">
        <v>62.26712179999999</v>
      </c>
    </row>
    <row r="32" spans="1:13" ht="18">
      <c r="A32" s="236" t="s">
        <v>292</v>
      </c>
      <c r="B32" s="250">
        <v>2.889483</v>
      </c>
      <c r="C32" s="250">
        <v>10.4404079</v>
      </c>
      <c r="D32" s="250">
        <v>5.075906399999999</v>
      </c>
      <c r="E32" s="250">
        <v>1.7291819</v>
      </c>
      <c r="F32" s="250">
        <v>0.08444469999999998</v>
      </c>
      <c r="G32" s="250">
        <v>0.0301907</v>
      </c>
      <c r="H32" s="250">
        <v>0.08166149999999998</v>
      </c>
      <c r="I32" s="250">
        <v>75.48655969999999</v>
      </c>
      <c r="J32" s="250">
        <v>9.461195799999999</v>
      </c>
      <c r="K32" s="250">
        <v>2.9654553999999997</v>
      </c>
      <c r="L32" s="250">
        <v>0.7566278</v>
      </c>
      <c r="M32" s="251">
        <v>109.00111479999998</v>
      </c>
    </row>
    <row r="33" spans="1:13" ht="18">
      <c r="A33" s="236" t="s">
        <v>43</v>
      </c>
      <c r="B33" s="250">
        <v>0.9210136999999998</v>
      </c>
      <c r="C33" s="250">
        <v>9.356609599999999</v>
      </c>
      <c r="D33" s="250">
        <v>0.5612359</v>
      </c>
      <c r="E33" s="250">
        <v>1.9396150999999997</v>
      </c>
      <c r="F33" s="250">
        <v>0.0676594</v>
      </c>
      <c r="G33" s="250">
        <v>0.026857499999999996</v>
      </c>
      <c r="H33" s="250">
        <v>0.026716599999999993</v>
      </c>
      <c r="I33" s="250">
        <v>9.1822286</v>
      </c>
      <c r="J33" s="250">
        <v>87.27960479999999</v>
      </c>
      <c r="K33" s="250">
        <v>18.6692794</v>
      </c>
      <c r="L33" s="250">
        <v>0.38523699999999994</v>
      </c>
      <c r="M33" s="251">
        <v>128.41605759999996</v>
      </c>
    </row>
    <row r="34" spans="1:13" ht="21">
      <c r="A34" s="236" t="s">
        <v>328</v>
      </c>
      <c r="B34" s="250">
        <v>1.138051</v>
      </c>
      <c r="C34" s="250">
        <v>2.0616287</v>
      </c>
      <c r="D34" s="250">
        <v>0.48894779999999993</v>
      </c>
      <c r="E34" s="250">
        <v>1.2801647999999999</v>
      </c>
      <c r="F34" s="250">
        <v>0.21377099999999996</v>
      </c>
      <c r="G34" s="250">
        <v>0.05184859999999999</v>
      </c>
      <c r="H34" s="250">
        <v>0.0618934</v>
      </c>
      <c r="I34" s="250">
        <v>2.9679349999999998</v>
      </c>
      <c r="J34" s="250">
        <v>18.4772006</v>
      </c>
      <c r="K34" s="250">
        <v>401.88697110000004</v>
      </c>
      <c r="L34" s="250">
        <v>6.171764899999999</v>
      </c>
      <c r="M34" s="251">
        <v>434.8001769</v>
      </c>
    </row>
    <row r="35" spans="1:13" ht="18">
      <c r="A35" s="236" t="s">
        <v>293</v>
      </c>
      <c r="B35" s="250">
        <v>0.4536783999999999</v>
      </c>
      <c r="C35" s="250">
        <v>0.2904582</v>
      </c>
      <c r="D35" s="250">
        <v>0.49034039999999995</v>
      </c>
      <c r="E35" s="250">
        <v>1.6175910999999998</v>
      </c>
      <c r="F35" s="250">
        <v>0.2279694</v>
      </c>
      <c r="G35" s="250">
        <v>0.07954619999999998</v>
      </c>
      <c r="H35" s="250">
        <v>0.11798089999999999</v>
      </c>
      <c r="I35" s="250">
        <v>1.0659123</v>
      </c>
      <c r="J35" s="250">
        <v>0.32638239999999996</v>
      </c>
      <c r="K35" s="250">
        <v>5.6646676</v>
      </c>
      <c r="L35" s="250">
        <v>181.5975025</v>
      </c>
      <c r="M35" s="251">
        <v>191.93202939999998</v>
      </c>
    </row>
    <row r="36" spans="1:13" ht="18">
      <c r="A36" s="245" t="s">
        <v>33</v>
      </c>
      <c r="B36" s="252">
        <v>794.9981949999999</v>
      </c>
      <c r="C36" s="252">
        <v>295.5534433</v>
      </c>
      <c r="D36" s="252">
        <v>263.65788829999997</v>
      </c>
      <c r="E36" s="252">
        <v>1570.5680203000002</v>
      </c>
      <c r="F36" s="252">
        <v>291.8945211000001</v>
      </c>
      <c r="G36" s="252">
        <v>100.06721569999999</v>
      </c>
      <c r="H36" s="252">
        <v>62.50139</v>
      </c>
      <c r="I36" s="252">
        <v>109.87986949999998</v>
      </c>
      <c r="J36" s="252">
        <v>126.75020199999999</v>
      </c>
      <c r="K36" s="252">
        <v>434.95503</v>
      </c>
      <c r="L36" s="252">
        <v>192.8429616</v>
      </c>
      <c r="M36" s="252">
        <v>4243.6687368</v>
      </c>
    </row>
    <row r="37" s="253" customFormat="1" ht="14.25">
      <c r="A37" s="262" t="s">
        <v>295</v>
      </c>
    </row>
    <row r="38" s="253" customFormat="1" ht="14.25">
      <c r="A38" s="262"/>
    </row>
    <row r="39" s="253" customFormat="1" ht="20.25">
      <c r="A39" s="295" t="s">
        <v>348</v>
      </c>
    </row>
    <row r="40" s="253" customFormat="1" ht="18">
      <c r="A40" s="38" t="s">
        <v>349</v>
      </c>
    </row>
    <row r="41" s="253" customFormat="1" ht="18">
      <c r="A41" s="296" t="s">
        <v>350</v>
      </c>
    </row>
    <row r="42" s="253" customFormat="1" ht="18">
      <c r="A42" s="296"/>
    </row>
    <row r="43" s="253" customFormat="1" ht="14.25">
      <c r="A43" s="263" t="s">
        <v>296</v>
      </c>
    </row>
    <row r="44" s="253" customFormat="1" ht="14.25">
      <c r="A44" s="263" t="s">
        <v>297</v>
      </c>
    </row>
    <row r="45" ht="15">
      <c r="A45" s="263" t="s">
        <v>298</v>
      </c>
    </row>
    <row r="46" ht="15">
      <c r="A46" s="263" t="s">
        <v>299</v>
      </c>
    </row>
    <row r="47" ht="15">
      <c r="A47" s="263" t="s">
        <v>300</v>
      </c>
    </row>
    <row r="48" ht="15">
      <c r="A48" s="263" t="s">
        <v>301</v>
      </c>
    </row>
    <row r="49" ht="15">
      <c r="A49" s="263" t="s">
        <v>302</v>
      </c>
    </row>
    <row r="50" ht="15">
      <c r="A50" s="263" t="s">
        <v>303</v>
      </c>
    </row>
    <row r="51" ht="15">
      <c r="A51" s="263" t="s">
        <v>304</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2:M50"/>
  <sheetViews>
    <sheetView zoomScale="75" zoomScaleNormal="75" zoomScalePageLayoutView="0" workbookViewId="0" topLeftCell="A26">
      <selection activeCell="G45" sqref="G45"/>
    </sheetView>
  </sheetViews>
  <sheetFormatPr defaultColWidth="9.140625" defaultRowHeight="12.75"/>
  <cols>
    <col min="1" max="1" width="37.00390625" style="237" customWidth="1"/>
    <col min="2" max="2" width="15.8515625" style="237" customWidth="1"/>
    <col min="3" max="3" width="18.421875" style="237" customWidth="1"/>
    <col min="4" max="4" width="11.421875" style="237" customWidth="1"/>
    <col min="5" max="5" width="13.421875" style="237" customWidth="1"/>
    <col min="6" max="6" width="14.28125" style="237" customWidth="1"/>
    <col min="7" max="7" width="15.140625" style="237" customWidth="1"/>
    <col min="8" max="8" width="12.421875" style="237" customWidth="1"/>
    <col min="9" max="9" width="14.00390625" style="237" customWidth="1"/>
    <col min="10" max="10" width="12.140625" style="237" customWidth="1"/>
    <col min="11" max="11" width="11.7109375" style="237" customWidth="1"/>
    <col min="12" max="12" width="14.7109375" style="237" customWidth="1"/>
    <col min="13" max="13" width="10.8515625" style="237" customWidth="1"/>
    <col min="14" max="16384" width="9.140625" style="237" customWidth="1"/>
  </cols>
  <sheetData>
    <row r="1" ht="15" hidden="1"/>
    <row r="2" spans="1:13" ht="18" customHeight="1">
      <c r="A2" s="235" t="s">
        <v>334</v>
      </c>
      <c r="B2" s="236"/>
      <c r="C2" s="236"/>
      <c r="D2" s="236"/>
      <c r="E2" s="236"/>
      <c r="F2" s="236"/>
      <c r="G2" s="236"/>
      <c r="H2" s="236"/>
      <c r="I2" s="236"/>
      <c r="J2" s="236"/>
      <c r="K2" s="236"/>
      <c r="L2" s="236"/>
      <c r="M2" s="236"/>
    </row>
    <row r="3" spans="1:13" ht="14.25" customHeight="1">
      <c r="A3" s="265" t="s">
        <v>284</v>
      </c>
      <c r="B3" s="236"/>
      <c r="C3" s="236"/>
      <c r="D3" s="236"/>
      <c r="E3" s="236"/>
      <c r="F3" s="236"/>
      <c r="G3" s="236"/>
      <c r="H3" s="236"/>
      <c r="I3" s="236"/>
      <c r="J3" s="236"/>
      <c r="K3" s="236"/>
      <c r="L3" s="236"/>
      <c r="M3" s="236"/>
    </row>
    <row r="4" spans="1:13" ht="21">
      <c r="A4" s="238" t="s">
        <v>335</v>
      </c>
      <c r="B4" s="239"/>
      <c r="C4" s="239"/>
      <c r="D4" s="239"/>
      <c r="E4" s="239"/>
      <c r="F4" s="239"/>
      <c r="G4" s="239"/>
      <c r="H4" s="239"/>
      <c r="I4" s="239"/>
      <c r="J4" s="239"/>
      <c r="K4" s="239"/>
      <c r="L4" s="239"/>
      <c r="M4" s="266"/>
    </row>
    <row r="5" spans="1:13" ht="18">
      <c r="A5" s="240"/>
      <c r="B5" s="241"/>
      <c r="C5" s="241"/>
      <c r="D5" s="242"/>
      <c r="E5" s="243" t="s">
        <v>286</v>
      </c>
      <c r="F5" s="243"/>
      <c r="G5" s="243"/>
      <c r="H5" s="241"/>
      <c r="I5" s="241"/>
      <c r="J5" s="241"/>
      <c r="K5" s="241"/>
      <c r="L5" s="241"/>
      <c r="M5" s="241"/>
    </row>
    <row r="6" spans="1:13" ht="84.75" customHeight="1">
      <c r="A6" s="245" t="s">
        <v>287</v>
      </c>
      <c r="B6" s="264" t="s">
        <v>307</v>
      </c>
      <c r="C6" s="264" t="s">
        <v>336</v>
      </c>
      <c r="D6" s="264" t="s">
        <v>308</v>
      </c>
      <c r="E6" s="264" t="s">
        <v>309</v>
      </c>
      <c r="F6" s="264" t="s">
        <v>310</v>
      </c>
      <c r="G6" s="264" t="s">
        <v>291</v>
      </c>
      <c r="H6" s="264" t="s">
        <v>311</v>
      </c>
      <c r="I6" s="264" t="s">
        <v>312</v>
      </c>
      <c r="J6" s="264" t="s">
        <v>313</v>
      </c>
      <c r="K6" s="264" t="s">
        <v>314</v>
      </c>
      <c r="L6" s="264" t="s">
        <v>315</v>
      </c>
      <c r="M6" s="267" t="s">
        <v>316</v>
      </c>
    </row>
    <row r="7" spans="1:13" ht="18.75">
      <c r="A7" s="238"/>
      <c r="B7" s="268"/>
      <c r="C7" s="268"/>
      <c r="D7" s="268"/>
      <c r="E7" s="268"/>
      <c r="F7" s="268"/>
      <c r="G7" s="268"/>
      <c r="H7" s="268"/>
      <c r="I7" s="268"/>
      <c r="J7" s="268"/>
      <c r="K7" s="268"/>
      <c r="L7" s="236"/>
      <c r="M7" s="249" t="s">
        <v>72</v>
      </c>
    </row>
    <row r="8" spans="1:13" ht="18">
      <c r="A8" s="236" t="s">
        <v>317</v>
      </c>
      <c r="B8" s="269"/>
      <c r="C8" s="269"/>
      <c r="D8" s="269"/>
      <c r="E8" s="269"/>
      <c r="F8" s="269"/>
      <c r="G8" s="269"/>
      <c r="H8" s="270">
        <v>0.36137729999999996</v>
      </c>
      <c r="I8" s="270">
        <v>4.387746139999999</v>
      </c>
      <c r="J8" s="270">
        <v>1.6230865199999998</v>
      </c>
      <c r="K8" s="270">
        <v>0.35386828</v>
      </c>
      <c r="L8" s="270">
        <v>2.73785296</v>
      </c>
      <c r="M8" s="271">
        <v>9.4639312</v>
      </c>
    </row>
    <row r="9" spans="1:13" ht="18">
      <c r="A9" s="236" t="s">
        <v>318</v>
      </c>
      <c r="B9" s="269"/>
      <c r="C9" s="269"/>
      <c r="D9" s="269"/>
      <c r="E9" s="269"/>
      <c r="F9" s="269"/>
      <c r="G9" s="269"/>
      <c r="H9" s="270">
        <v>0.12826823999999998</v>
      </c>
      <c r="I9" s="270">
        <v>0.2944381</v>
      </c>
      <c r="J9" s="270">
        <v>0.7051600199999999</v>
      </c>
      <c r="K9" s="270">
        <v>0.11631441999999999</v>
      </c>
      <c r="L9" s="270">
        <v>1.0584117199999998</v>
      </c>
      <c r="M9" s="271">
        <v>2.3025924999999994</v>
      </c>
    </row>
    <row r="10" spans="1:13" ht="21">
      <c r="A10" s="236" t="s">
        <v>337</v>
      </c>
      <c r="C10" s="272"/>
      <c r="D10" s="269"/>
      <c r="E10" s="269"/>
      <c r="F10" s="269"/>
      <c r="G10" s="269"/>
      <c r="H10" s="270">
        <v>0.6683614799999998</v>
      </c>
      <c r="I10" s="270">
        <v>0.5506970199999999</v>
      </c>
      <c r="J10" s="270">
        <v>2.3378702</v>
      </c>
      <c r="K10" s="270">
        <v>0.19614164</v>
      </c>
      <c r="L10" s="270">
        <v>2.8191606399999998</v>
      </c>
      <c r="M10" s="271">
        <v>6.572230979999999</v>
      </c>
    </row>
    <row r="11" spans="1:13" ht="18">
      <c r="A11" s="236" t="s">
        <v>309</v>
      </c>
      <c r="C11" s="272"/>
      <c r="D11" s="272"/>
      <c r="E11" s="272"/>
      <c r="F11" s="272"/>
      <c r="G11" s="272"/>
      <c r="H11" s="270">
        <v>1.8298949799999997</v>
      </c>
      <c r="I11" s="270">
        <v>0.17290847999999998</v>
      </c>
      <c r="J11" s="270">
        <v>0.5599177999999999</v>
      </c>
      <c r="K11" s="270">
        <v>0.05635153999999999</v>
      </c>
      <c r="L11" s="270">
        <v>0.6051153199999999</v>
      </c>
      <c r="M11" s="271">
        <v>3.2241881199999995</v>
      </c>
    </row>
    <row r="12" spans="1:13" ht="18">
      <c r="A12" s="236" t="s">
        <v>310</v>
      </c>
      <c r="B12" s="272"/>
      <c r="C12" s="272"/>
      <c r="D12" s="272"/>
      <c r="E12" s="272"/>
      <c r="F12" s="272"/>
      <c r="G12" s="272"/>
      <c r="H12" s="270">
        <v>0.08633495999999999</v>
      </c>
      <c r="I12" s="270">
        <v>0.35744553999999995</v>
      </c>
      <c r="J12" s="270">
        <v>0.46705423999999995</v>
      </c>
      <c r="K12" s="270">
        <v>0.22544955999999997</v>
      </c>
      <c r="L12" s="270">
        <v>0.6511345399999999</v>
      </c>
      <c r="M12" s="271">
        <v>1.7874188399999997</v>
      </c>
    </row>
    <row r="13" spans="1:13" ht="18">
      <c r="A13" s="236" t="s">
        <v>293</v>
      </c>
      <c r="B13" s="272"/>
      <c r="C13" s="272"/>
      <c r="D13" s="272"/>
      <c r="E13" s="272"/>
      <c r="F13" s="272"/>
      <c r="G13" s="272"/>
      <c r="H13" s="270">
        <v>0.08009915999999999</v>
      </c>
      <c r="I13" s="270">
        <v>0.21978571999999996</v>
      </c>
      <c r="J13" s="270">
        <v>0.6743537199999998</v>
      </c>
      <c r="K13" s="270">
        <v>0.060204859999999985</v>
      </c>
      <c r="L13" s="270">
        <v>1.1582615799999998</v>
      </c>
      <c r="M13" s="271">
        <v>2.19270504</v>
      </c>
    </row>
    <row r="14" spans="1:13" ht="18">
      <c r="A14" s="236" t="s">
        <v>311</v>
      </c>
      <c r="B14" s="270">
        <v>0.3169917</v>
      </c>
      <c r="C14" s="270">
        <v>0.13285554</v>
      </c>
      <c r="D14" s="270">
        <v>0.4528449599999999</v>
      </c>
      <c r="E14" s="270">
        <v>1.8750656399999999</v>
      </c>
      <c r="F14" s="270">
        <v>0.0986707</v>
      </c>
      <c r="G14" s="270">
        <v>0.05257579999999999</v>
      </c>
      <c r="H14" s="272"/>
      <c r="I14" s="272"/>
      <c r="J14" s="272"/>
      <c r="K14" s="272"/>
      <c r="L14" s="272"/>
      <c r="M14" s="273">
        <v>2.9290043399999997</v>
      </c>
    </row>
    <row r="15" spans="1:13" ht="18">
      <c r="A15" s="236" t="s">
        <v>312</v>
      </c>
      <c r="B15" s="270">
        <v>3.783931899999999</v>
      </c>
      <c r="C15" s="270">
        <v>0.19999798</v>
      </c>
      <c r="D15" s="270">
        <v>0.4879121999999999</v>
      </c>
      <c r="E15" s="270">
        <v>0.14108652</v>
      </c>
      <c r="F15" s="270">
        <v>0.25916132</v>
      </c>
      <c r="G15" s="270">
        <v>0.12523428</v>
      </c>
      <c r="H15" s="272"/>
      <c r="I15" s="272"/>
      <c r="J15" s="272"/>
      <c r="K15" s="272"/>
      <c r="L15" s="272"/>
      <c r="M15" s="273">
        <v>4.997324199999999</v>
      </c>
    </row>
    <row r="16" spans="1:13" ht="18">
      <c r="A16" s="236" t="s">
        <v>313</v>
      </c>
      <c r="B16" s="270">
        <v>1.4356606199999997</v>
      </c>
      <c r="C16" s="270">
        <v>0.69458418</v>
      </c>
      <c r="D16" s="270">
        <v>1.9380804999999999</v>
      </c>
      <c r="E16" s="270">
        <v>0.5784569799999999</v>
      </c>
      <c r="F16" s="270">
        <v>0.52887376</v>
      </c>
      <c r="G16" s="270">
        <v>0.55070724</v>
      </c>
      <c r="H16" s="272"/>
      <c r="I16" s="272"/>
      <c r="J16" s="272"/>
      <c r="K16" s="272"/>
      <c r="L16" s="272"/>
      <c r="M16" s="273">
        <v>5.72636328</v>
      </c>
    </row>
    <row r="17" spans="1:13" ht="18">
      <c r="A17" s="236" t="s">
        <v>314</v>
      </c>
      <c r="B17" s="270">
        <v>0.28696144</v>
      </c>
      <c r="C17" s="270">
        <v>0.10697595999999998</v>
      </c>
      <c r="D17" s="270">
        <v>0.16397783999999999</v>
      </c>
      <c r="E17" s="270">
        <v>0.05034144</v>
      </c>
      <c r="F17" s="270">
        <v>0.18857039999999994</v>
      </c>
      <c r="G17" s="270">
        <v>0.047068979999999996</v>
      </c>
      <c r="H17" s="272"/>
      <c r="I17" s="272"/>
      <c r="J17" s="272"/>
      <c r="K17" s="272"/>
      <c r="L17" s="272"/>
      <c r="M17" s="273">
        <v>0.84389606</v>
      </c>
    </row>
    <row r="18" spans="1:13" ht="18">
      <c r="A18" s="239" t="s">
        <v>319</v>
      </c>
      <c r="B18" s="270">
        <v>2.6717196999999997</v>
      </c>
      <c r="C18" s="270">
        <v>1.07131882</v>
      </c>
      <c r="D18" s="270">
        <v>2.2098037199999996</v>
      </c>
      <c r="E18" s="270">
        <v>0.50716094</v>
      </c>
      <c r="F18" s="270">
        <v>0.75122388</v>
      </c>
      <c r="G18" s="270">
        <v>0.9033968199999999</v>
      </c>
      <c r="H18" s="272"/>
      <c r="I18" s="272"/>
      <c r="J18" s="272"/>
      <c r="K18" s="272"/>
      <c r="L18" s="272"/>
      <c r="M18" s="273">
        <v>8.114623879999998</v>
      </c>
    </row>
    <row r="19" spans="1:13" ht="18">
      <c r="A19" s="245" t="s">
        <v>316</v>
      </c>
      <c r="B19" s="274">
        <v>8.495265359999998</v>
      </c>
      <c r="C19" s="274">
        <v>2.20573248</v>
      </c>
      <c r="D19" s="274">
        <v>5.252619219999999</v>
      </c>
      <c r="E19" s="274">
        <v>3.1521115199999996</v>
      </c>
      <c r="F19" s="274">
        <v>1.8265000599999999</v>
      </c>
      <c r="G19" s="274">
        <v>1.6789831199999998</v>
      </c>
      <c r="H19" s="274">
        <v>3.1543361199999995</v>
      </c>
      <c r="I19" s="274">
        <v>5.983020999999999</v>
      </c>
      <c r="J19" s="274">
        <v>6.3674425</v>
      </c>
      <c r="K19" s="274">
        <v>1.0083303</v>
      </c>
      <c r="L19" s="274">
        <v>9.02993676</v>
      </c>
      <c r="M19" s="275">
        <v>48.15427843999999</v>
      </c>
    </row>
    <row r="20" spans="1:13" s="253" customFormat="1" ht="14.25">
      <c r="A20" s="262"/>
      <c r="B20" s="276"/>
      <c r="C20" s="276"/>
      <c r="D20" s="276"/>
      <c r="E20" s="276"/>
      <c r="F20" s="276"/>
      <c r="G20" s="276"/>
      <c r="H20" s="276"/>
      <c r="I20" s="276"/>
      <c r="J20" s="276"/>
      <c r="K20" s="276"/>
      <c r="L20" s="276"/>
      <c r="M20" s="276"/>
    </row>
    <row r="21" spans="1:13" s="253" customFormat="1" ht="13.5" customHeight="1">
      <c r="A21" s="263"/>
      <c r="B21" s="276"/>
      <c r="C21" s="276"/>
      <c r="D21" s="276"/>
      <c r="E21" s="276"/>
      <c r="F21" s="276"/>
      <c r="G21" s="276"/>
      <c r="H21" s="276"/>
      <c r="I21" s="276"/>
      <c r="J21" s="276"/>
      <c r="K21" s="276"/>
      <c r="L21" s="276"/>
      <c r="M21" s="276"/>
    </row>
    <row r="22" spans="1:13" ht="18">
      <c r="A22" s="238" t="s">
        <v>320</v>
      </c>
      <c r="B22" s="239"/>
      <c r="C22" s="239"/>
      <c r="D22" s="239"/>
      <c r="E22" s="239"/>
      <c r="F22" s="239"/>
      <c r="G22" s="239"/>
      <c r="H22" s="239"/>
      <c r="I22" s="239"/>
      <c r="J22" s="239"/>
      <c r="K22" s="239"/>
      <c r="L22" s="239"/>
      <c r="M22" s="266"/>
    </row>
    <row r="23" spans="1:13" ht="18">
      <c r="A23" s="240"/>
      <c r="B23" s="277"/>
      <c r="C23" s="277"/>
      <c r="D23" s="243"/>
      <c r="E23" s="243" t="s">
        <v>286</v>
      </c>
      <c r="F23" s="243"/>
      <c r="G23" s="243"/>
      <c r="H23" s="277"/>
      <c r="I23" s="277"/>
      <c r="J23" s="277"/>
      <c r="K23" s="277"/>
      <c r="L23" s="277"/>
      <c r="M23" s="266"/>
    </row>
    <row r="24" spans="1:13" ht="76.5" customHeight="1">
      <c r="A24" s="245" t="s">
        <v>287</v>
      </c>
      <c r="B24" s="264" t="s">
        <v>307</v>
      </c>
      <c r="C24" s="264" t="s">
        <v>338</v>
      </c>
      <c r="D24" s="264" t="s">
        <v>308</v>
      </c>
      <c r="E24" s="264" t="s">
        <v>309</v>
      </c>
      <c r="F24" s="264" t="s">
        <v>310</v>
      </c>
      <c r="G24" s="264" t="s">
        <v>291</v>
      </c>
      <c r="H24" s="264" t="s">
        <v>311</v>
      </c>
      <c r="I24" s="264" t="s">
        <v>312</v>
      </c>
      <c r="J24" s="264" t="s">
        <v>313</v>
      </c>
      <c r="K24" s="264" t="s">
        <v>314</v>
      </c>
      <c r="L24" s="264" t="s">
        <v>315</v>
      </c>
      <c r="M24" s="267" t="s">
        <v>316</v>
      </c>
    </row>
    <row r="25" spans="1:13" s="253" customFormat="1" ht="18.75">
      <c r="A25" s="236"/>
      <c r="B25" s="247"/>
      <c r="C25" s="247"/>
      <c r="D25" s="247"/>
      <c r="E25" s="247"/>
      <c r="F25" s="247"/>
      <c r="G25" s="247"/>
      <c r="H25" s="247"/>
      <c r="I25" s="247"/>
      <c r="J25" s="247"/>
      <c r="K25" s="247"/>
      <c r="L25" s="236"/>
      <c r="M25" s="249" t="s">
        <v>72</v>
      </c>
    </row>
    <row r="26" spans="1:13" ht="18">
      <c r="A26" s="236" t="s">
        <v>317</v>
      </c>
      <c r="B26" s="250"/>
      <c r="C26" s="250"/>
      <c r="D26" s="250"/>
      <c r="E26" s="250"/>
      <c r="F26" s="250"/>
      <c r="G26" s="250"/>
      <c r="H26" s="250">
        <v>0.24226259999999994</v>
      </c>
      <c r="I26" s="250">
        <v>3.4288220399999996</v>
      </c>
      <c r="J26" s="250">
        <v>0.78337812</v>
      </c>
      <c r="K26" s="250">
        <v>0.20005188</v>
      </c>
      <c r="L26" s="250">
        <v>0.68307576</v>
      </c>
      <c r="M26" s="251">
        <v>5.3375904</v>
      </c>
    </row>
    <row r="27" spans="1:13" ht="18">
      <c r="A27" s="236" t="s">
        <v>318</v>
      </c>
      <c r="B27" s="250"/>
      <c r="C27" s="250"/>
      <c r="D27" s="250"/>
      <c r="E27" s="250"/>
      <c r="F27" s="250"/>
      <c r="G27" s="250"/>
      <c r="H27" s="250">
        <v>0.08545103999999999</v>
      </c>
      <c r="I27" s="250">
        <v>0.18191159999999998</v>
      </c>
      <c r="J27" s="250">
        <v>0.41471111999999993</v>
      </c>
      <c r="K27" s="250">
        <v>0.06005291999999999</v>
      </c>
      <c r="L27" s="250">
        <v>0.52531692</v>
      </c>
      <c r="M27" s="251">
        <v>1.2674436</v>
      </c>
    </row>
    <row r="28" spans="1:13" ht="21">
      <c r="A28" s="236" t="s">
        <v>337</v>
      </c>
      <c r="B28" s="250"/>
      <c r="C28" s="250"/>
      <c r="D28" s="250"/>
      <c r="E28" s="250"/>
      <c r="F28" s="250"/>
      <c r="G28" s="250"/>
      <c r="H28" s="250">
        <v>0.5430040799999999</v>
      </c>
      <c r="I28" s="250">
        <v>0.3311431199999999</v>
      </c>
      <c r="J28" s="250">
        <v>1.7220012</v>
      </c>
      <c r="K28" s="250">
        <v>0.10726583999999999</v>
      </c>
      <c r="L28" s="250">
        <v>1.6938332399999998</v>
      </c>
      <c r="M28" s="251">
        <v>4.39724748</v>
      </c>
    </row>
    <row r="29" spans="1:13" ht="18">
      <c r="A29" s="236" t="s">
        <v>309</v>
      </c>
      <c r="B29" s="250"/>
      <c r="C29" s="250"/>
      <c r="D29" s="250"/>
      <c r="E29" s="250"/>
      <c r="F29" s="250"/>
      <c r="G29" s="250"/>
      <c r="H29" s="250">
        <v>1.3800526799999997</v>
      </c>
      <c r="I29" s="250">
        <v>0.11956007999999997</v>
      </c>
      <c r="J29" s="250">
        <v>0.3867743999999999</v>
      </c>
      <c r="K29" s="250">
        <v>0.04511004</v>
      </c>
      <c r="L29" s="250">
        <v>0.40531991999999994</v>
      </c>
      <c r="M29" s="251">
        <v>2.3368171199999996</v>
      </c>
    </row>
    <row r="30" spans="1:13" ht="18">
      <c r="A30" s="236" t="s">
        <v>310</v>
      </c>
      <c r="B30" s="250"/>
      <c r="C30" s="250"/>
      <c r="D30" s="250"/>
      <c r="E30" s="250"/>
      <c r="F30" s="250"/>
      <c r="G30" s="250"/>
      <c r="H30" s="250">
        <v>0.08257656</v>
      </c>
      <c r="I30" s="250">
        <v>0.26931624</v>
      </c>
      <c r="J30" s="250">
        <v>0.36279443999999994</v>
      </c>
      <c r="K30" s="250">
        <v>0.17054795999999997</v>
      </c>
      <c r="L30" s="250">
        <v>0.3523442399999999</v>
      </c>
      <c r="M30" s="251">
        <v>1.2375794399999998</v>
      </c>
    </row>
    <row r="31" spans="1:13" ht="18">
      <c r="A31" s="236" t="s">
        <v>293</v>
      </c>
      <c r="B31" s="250"/>
      <c r="C31" s="250"/>
      <c r="D31" s="250"/>
      <c r="E31" s="250"/>
      <c r="F31" s="250"/>
      <c r="G31" s="250"/>
      <c r="H31" s="250">
        <v>0.07237355999999999</v>
      </c>
      <c r="I31" s="250">
        <v>0.16955471999999996</v>
      </c>
      <c r="J31" s="250">
        <v>0.5164963199999999</v>
      </c>
      <c r="K31" s="250">
        <v>0.045429959999999985</v>
      </c>
      <c r="L31" s="250">
        <v>0.6927718799999999</v>
      </c>
      <c r="M31" s="251">
        <v>1.4966264399999998</v>
      </c>
    </row>
    <row r="32" spans="1:13" ht="18">
      <c r="A32" s="236" t="s">
        <v>311</v>
      </c>
      <c r="B32" s="272">
        <v>0.2398098</v>
      </c>
      <c r="C32" s="272">
        <v>0.08554824</v>
      </c>
      <c r="D32" s="272">
        <v>0.32868035999999995</v>
      </c>
      <c r="E32" s="272">
        <v>1.53898824</v>
      </c>
      <c r="F32" s="272">
        <v>0.095208</v>
      </c>
      <c r="G32" s="272">
        <v>0.04317479999999999</v>
      </c>
      <c r="H32" s="250"/>
      <c r="I32" s="250"/>
      <c r="J32" s="250"/>
      <c r="K32" s="250"/>
      <c r="L32" s="278"/>
      <c r="M32" s="251">
        <v>2.33140944</v>
      </c>
    </row>
    <row r="33" spans="1:13" ht="18">
      <c r="A33" s="236" t="s">
        <v>312</v>
      </c>
      <c r="B33" s="272">
        <v>3.0059351999999993</v>
      </c>
      <c r="C33" s="272">
        <v>0.09921347999999999</v>
      </c>
      <c r="D33" s="272">
        <v>0.26318939999999996</v>
      </c>
      <c r="E33" s="272">
        <v>0.10076832000000001</v>
      </c>
      <c r="F33" s="272">
        <v>0.19479191999999998</v>
      </c>
      <c r="G33" s="272">
        <v>0.10647468</v>
      </c>
      <c r="H33" s="250"/>
      <c r="I33" s="250"/>
      <c r="J33" s="250"/>
      <c r="K33" s="250"/>
      <c r="L33" s="278"/>
      <c r="M33" s="251">
        <v>3.770372999999999</v>
      </c>
    </row>
    <row r="34" spans="1:13" ht="18">
      <c r="A34" s="236" t="s">
        <v>313</v>
      </c>
      <c r="B34" s="272">
        <v>0.61342932</v>
      </c>
      <c r="C34" s="272">
        <v>0.41181828</v>
      </c>
      <c r="D34" s="272">
        <v>1.3676615999999997</v>
      </c>
      <c r="E34" s="272">
        <v>0.39584507999999996</v>
      </c>
      <c r="F34" s="272">
        <v>0.38871755999999996</v>
      </c>
      <c r="G34" s="272">
        <v>0.39950004</v>
      </c>
      <c r="H34" s="250"/>
      <c r="I34" s="250"/>
      <c r="J34" s="250"/>
      <c r="K34" s="250"/>
      <c r="L34" s="278"/>
      <c r="M34" s="251">
        <v>3.5769718799999994</v>
      </c>
    </row>
    <row r="35" spans="1:13" ht="18">
      <c r="A35" s="236" t="s">
        <v>314</v>
      </c>
      <c r="B35" s="272">
        <v>0.15513744000000002</v>
      </c>
      <c r="C35" s="272">
        <v>0.054498359999999996</v>
      </c>
      <c r="D35" s="272">
        <v>0.08329883999999997</v>
      </c>
      <c r="E35" s="272">
        <v>0.03871824</v>
      </c>
      <c r="F35" s="272">
        <v>0.13339019999999996</v>
      </c>
      <c r="G35" s="272">
        <v>0.032368680000000004</v>
      </c>
      <c r="H35" s="250"/>
      <c r="I35" s="250"/>
      <c r="J35" s="250"/>
      <c r="K35" s="250"/>
      <c r="L35" s="278"/>
      <c r="M35" s="251">
        <v>0.4974117599999999</v>
      </c>
    </row>
    <row r="36" spans="1:13" ht="18">
      <c r="A36" s="239" t="s">
        <v>319</v>
      </c>
      <c r="B36" s="272">
        <v>0.7572618</v>
      </c>
      <c r="C36" s="272">
        <v>0.5182753199999999</v>
      </c>
      <c r="D36" s="272">
        <v>1.3298605199999998</v>
      </c>
      <c r="E36" s="272">
        <v>0.35228904</v>
      </c>
      <c r="F36" s="272">
        <v>0.49788767999999994</v>
      </c>
      <c r="G36" s="272">
        <v>0.5272459199999999</v>
      </c>
      <c r="H36" s="278"/>
      <c r="I36" s="278"/>
      <c r="J36" s="278"/>
      <c r="K36" s="278"/>
      <c r="L36" s="278"/>
      <c r="M36" s="251">
        <v>3.9828202799999994</v>
      </c>
    </row>
    <row r="37" spans="1:13" ht="18">
      <c r="A37" s="245" t="s">
        <v>316</v>
      </c>
      <c r="B37" s="274">
        <v>4.771573559999999</v>
      </c>
      <c r="C37" s="274">
        <v>1.16935368</v>
      </c>
      <c r="D37" s="274">
        <v>3.3726907199999996</v>
      </c>
      <c r="E37" s="274">
        <v>2.42660892</v>
      </c>
      <c r="F37" s="274">
        <v>1.3099953599999998</v>
      </c>
      <c r="G37" s="274">
        <v>1.10876412</v>
      </c>
      <c r="H37" s="275">
        <v>2.4057205199999996</v>
      </c>
      <c r="I37" s="275">
        <v>4.5003078</v>
      </c>
      <c r="J37" s="275">
        <v>4.186155599999999</v>
      </c>
      <c r="K37" s="275">
        <v>0.6284586</v>
      </c>
      <c r="L37" s="275">
        <v>4.352661959999999</v>
      </c>
      <c r="M37" s="279">
        <v>30.232290839999994</v>
      </c>
    </row>
    <row r="38" s="253" customFormat="1" ht="19.5" customHeight="1">
      <c r="A38" s="262" t="s">
        <v>295</v>
      </c>
    </row>
    <row r="39" s="253" customFormat="1" ht="19.5" customHeight="1">
      <c r="A39" s="262"/>
    </row>
    <row r="40" s="253" customFormat="1" ht="19.5" customHeight="1">
      <c r="A40" s="295" t="s">
        <v>348</v>
      </c>
    </row>
    <row r="41" s="253" customFormat="1" ht="19.5" customHeight="1">
      <c r="A41" s="38" t="s">
        <v>349</v>
      </c>
    </row>
    <row r="42" s="253" customFormat="1" ht="19.5" customHeight="1">
      <c r="A42" s="296" t="s">
        <v>350</v>
      </c>
    </row>
    <row r="43" s="253" customFormat="1" ht="18">
      <c r="A43" s="296"/>
    </row>
    <row r="44" ht="15">
      <c r="A44" s="263" t="s">
        <v>321</v>
      </c>
    </row>
    <row r="45" ht="15">
      <c r="A45" s="263" t="s">
        <v>298</v>
      </c>
    </row>
    <row r="46" ht="15">
      <c r="A46" s="263" t="s">
        <v>322</v>
      </c>
    </row>
    <row r="47" ht="15">
      <c r="A47" s="263" t="s">
        <v>301</v>
      </c>
    </row>
    <row r="48" ht="15">
      <c r="A48" s="263" t="s">
        <v>302</v>
      </c>
    </row>
    <row r="49" ht="15">
      <c r="A49" s="263" t="s">
        <v>303</v>
      </c>
    </row>
    <row r="50" ht="15">
      <c r="A50" s="263" t="s">
        <v>304</v>
      </c>
    </row>
  </sheetData>
  <sheetProtection/>
  <hyperlinks>
    <hyperlink ref="A42"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N49"/>
  <sheetViews>
    <sheetView zoomScale="75" zoomScaleNormal="75" zoomScalePageLayoutView="0" workbookViewId="0" topLeftCell="A13">
      <selection activeCell="G45" sqref="G45"/>
    </sheetView>
  </sheetViews>
  <sheetFormatPr defaultColWidth="9.140625" defaultRowHeight="12.75"/>
  <cols>
    <col min="1" max="1" width="36.140625" style="237" customWidth="1"/>
    <col min="2" max="2" width="16.28125" style="237" customWidth="1"/>
    <col min="3" max="3" width="17.7109375" style="237" customWidth="1"/>
    <col min="4" max="4" width="11.8515625" style="237" customWidth="1"/>
    <col min="5" max="5" width="14.00390625" style="237" customWidth="1"/>
    <col min="6" max="6" width="15.421875" style="237" customWidth="1"/>
    <col min="7" max="7" width="15.140625" style="237" customWidth="1"/>
    <col min="8" max="8" width="14.00390625" style="237" customWidth="1"/>
    <col min="9" max="9" width="13.28125" style="237" customWidth="1"/>
    <col min="10" max="10" width="13.00390625" style="237" customWidth="1"/>
    <col min="11" max="11" width="12.57421875" style="237" customWidth="1"/>
    <col min="12" max="12" width="14.00390625" style="237" customWidth="1"/>
    <col min="13" max="13" width="11.140625" style="237" customWidth="1"/>
    <col min="14" max="16384" width="9.140625" style="237" customWidth="1"/>
  </cols>
  <sheetData>
    <row r="1" spans="1:13" ht="21">
      <c r="A1" s="235" t="s">
        <v>339</v>
      </c>
      <c r="B1" s="236"/>
      <c r="C1" s="236"/>
      <c r="D1" s="236"/>
      <c r="E1" s="236"/>
      <c r="F1" s="236"/>
      <c r="G1" s="236"/>
      <c r="H1" s="236"/>
      <c r="I1" s="236"/>
      <c r="J1" s="236"/>
      <c r="K1" s="236"/>
      <c r="L1" s="236"/>
      <c r="M1" s="236"/>
    </row>
    <row r="2" spans="1:13" ht="18">
      <c r="A2" s="236"/>
      <c r="B2" s="236"/>
      <c r="C2" s="236"/>
      <c r="D2" s="236"/>
      <c r="E2" s="236"/>
      <c r="F2" s="236"/>
      <c r="G2" s="236"/>
      <c r="H2" s="236"/>
      <c r="I2" s="236"/>
      <c r="J2" s="236"/>
      <c r="K2" s="236"/>
      <c r="L2" s="236"/>
      <c r="M2" s="236"/>
    </row>
    <row r="3" spans="1:13" ht="21">
      <c r="A3" s="238" t="s">
        <v>340</v>
      </c>
      <c r="B3" s="239"/>
      <c r="C3" s="239"/>
      <c r="D3" s="239"/>
      <c r="E3" s="239"/>
      <c r="F3" s="239"/>
      <c r="G3" s="239"/>
      <c r="H3" s="239"/>
      <c r="I3" s="239"/>
      <c r="J3" s="239"/>
      <c r="K3" s="239"/>
      <c r="L3" s="239"/>
      <c r="M3" s="266"/>
    </row>
    <row r="4" spans="1:13" ht="18">
      <c r="A4" s="240"/>
      <c r="B4" s="277"/>
      <c r="C4" s="277"/>
      <c r="D4" s="243"/>
      <c r="E4" s="243" t="s">
        <v>286</v>
      </c>
      <c r="F4" s="243"/>
      <c r="G4" s="243"/>
      <c r="H4" s="277"/>
      <c r="I4" s="277"/>
      <c r="J4" s="277"/>
      <c r="K4" s="277"/>
      <c r="L4" s="277"/>
      <c r="M4" s="236"/>
    </row>
    <row r="5" spans="1:13" ht="78">
      <c r="A5" s="245" t="s">
        <v>287</v>
      </c>
      <c r="B5" s="264" t="s">
        <v>307</v>
      </c>
      <c r="C5" s="264" t="s">
        <v>341</v>
      </c>
      <c r="D5" s="264" t="s">
        <v>308</v>
      </c>
      <c r="E5" s="264" t="s">
        <v>309</v>
      </c>
      <c r="F5" s="264" t="s">
        <v>310</v>
      </c>
      <c r="G5" s="264" t="s">
        <v>291</v>
      </c>
      <c r="H5" s="264" t="s">
        <v>311</v>
      </c>
      <c r="I5" s="264" t="s">
        <v>312</v>
      </c>
      <c r="J5" s="264" t="s">
        <v>313</v>
      </c>
      <c r="K5" s="264" t="s">
        <v>314</v>
      </c>
      <c r="L5" s="264" t="s">
        <v>319</v>
      </c>
      <c r="M5" s="267" t="s">
        <v>316</v>
      </c>
    </row>
    <row r="6" spans="1:13" s="253" customFormat="1" ht="18.75">
      <c r="A6" s="236"/>
      <c r="B6" s="247"/>
      <c r="C6" s="247"/>
      <c r="D6" s="247"/>
      <c r="E6" s="247"/>
      <c r="F6" s="247"/>
      <c r="G6" s="247"/>
      <c r="H6" s="247"/>
      <c r="I6" s="247"/>
      <c r="J6" s="247"/>
      <c r="K6" s="247"/>
      <c r="L6" s="236"/>
      <c r="M6" s="249" t="s">
        <v>72</v>
      </c>
    </row>
    <row r="7" spans="1:13" ht="18">
      <c r="A7" s="236" t="s">
        <v>317</v>
      </c>
      <c r="B7" s="250"/>
      <c r="C7" s="250"/>
      <c r="D7" s="250"/>
      <c r="E7" s="250"/>
      <c r="F7" s="250"/>
      <c r="G7" s="250"/>
      <c r="H7" s="278">
        <v>0.1191147</v>
      </c>
      <c r="I7" s="278">
        <v>0.9589241</v>
      </c>
      <c r="J7" s="278">
        <v>0.8397083999999999</v>
      </c>
      <c r="K7" s="278">
        <v>0.1538164</v>
      </c>
      <c r="L7" s="278">
        <v>2.0547772</v>
      </c>
      <c r="M7" s="273">
        <v>4.1263407999999995</v>
      </c>
    </row>
    <row r="8" spans="1:13" ht="18">
      <c r="A8" s="236" t="s">
        <v>318</v>
      </c>
      <c r="B8" s="250"/>
      <c r="C8" s="250"/>
      <c r="D8" s="250"/>
      <c r="E8" s="250"/>
      <c r="F8" s="250"/>
      <c r="G8" s="250"/>
      <c r="H8" s="278">
        <v>0.04281719999999999</v>
      </c>
      <c r="I8" s="278">
        <v>0.1125265</v>
      </c>
      <c r="J8" s="278">
        <v>0.29044889999999995</v>
      </c>
      <c r="K8" s="278">
        <v>0.0562615</v>
      </c>
      <c r="L8" s="278">
        <v>0.5330947999999999</v>
      </c>
      <c r="M8" s="273">
        <v>1.0351488999999998</v>
      </c>
    </row>
    <row r="9" spans="1:13" ht="21">
      <c r="A9" s="236" t="s">
        <v>337</v>
      </c>
      <c r="B9" s="250"/>
      <c r="C9" s="250"/>
      <c r="D9" s="250"/>
      <c r="E9" s="250"/>
      <c r="F9" s="250"/>
      <c r="G9" s="250"/>
      <c r="H9" s="278">
        <v>0.12535739999999998</v>
      </c>
      <c r="I9" s="278">
        <v>0.21955389999999997</v>
      </c>
      <c r="J9" s="278">
        <v>0.6158689999999999</v>
      </c>
      <c r="K9" s="278">
        <v>0.0888758</v>
      </c>
      <c r="L9" s="278">
        <v>1.1253274</v>
      </c>
      <c r="M9" s="273">
        <v>2.1749834999999997</v>
      </c>
    </row>
    <row r="10" spans="1:13" ht="18">
      <c r="A10" s="236" t="s">
        <v>309</v>
      </c>
      <c r="B10" s="250"/>
      <c r="C10" s="250"/>
      <c r="D10" s="250"/>
      <c r="E10" s="250"/>
      <c r="F10" s="250"/>
      <c r="G10" s="250"/>
      <c r="H10" s="278">
        <v>0.4498423</v>
      </c>
      <c r="I10" s="278">
        <v>0.05334839999999999</v>
      </c>
      <c r="J10" s="278">
        <v>0.17314339999999998</v>
      </c>
      <c r="K10" s="278">
        <v>0.011241499999999998</v>
      </c>
      <c r="L10" s="278">
        <v>0.19979539999999998</v>
      </c>
      <c r="M10" s="273">
        <v>0.8873709999999999</v>
      </c>
    </row>
    <row r="11" spans="1:13" ht="18">
      <c r="A11" s="236" t="s">
        <v>310</v>
      </c>
      <c r="B11" s="250"/>
      <c r="C11" s="250"/>
      <c r="D11" s="250"/>
      <c r="E11" s="250"/>
      <c r="F11" s="250"/>
      <c r="G11" s="250"/>
      <c r="H11" s="278">
        <v>0.0037584</v>
      </c>
      <c r="I11" s="278">
        <v>0.0881293</v>
      </c>
      <c r="J11" s="278">
        <v>0.10425979999999999</v>
      </c>
      <c r="K11" s="278">
        <v>0.05490159999999999</v>
      </c>
      <c r="L11" s="278">
        <v>0.29879029999999995</v>
      </c>
      <c r="M11" s="273">
        <v>0.5498394</v>
      </c>
    </row>
    <row r="12" spans="1:14" ht="18">
      <c r="A12" s="236" t="s">
        <v>293</v>
      </c>
      <c r="B12" s="250"/>
      <c r="C12" s="250"/>
      <c r="D12" s="250"/>
      <c r="E12" s="250"/>
      <c r="F12" s="250"/>
      <c r="G12" s="250"/>
      <c r="H12" s="278">
        <v>0.0077256</v>
      </c>
      <c r="I12" s="278">
        <v>0.050231</v>
      </c>
      <c r="J12" s="278">
        <v>0.15785739999999998</v>
      </c>
      <c r="K12" s="278">
        <v>0.014774899999999997</v>
      </c>
      <c r="L12" s="278">
        <v>0.46548969999999995</v>
      </c>
      <c r="M12" s="273">
        <v>0.6960785999999999</v>
      </c>
      <c r="N12" s="280"/>
    </row>
    <row r="13" spans="1:13" ht="18">
      <c r="A13" s="236" t="s">
        <v>311</v>
      </c>
      <c r="B13" s="278">
        <v>0.07718189999999998</v>
      </c>
      <c r="C13" s="278">
        <v>0.0473073</v>
      </c>
      <c r="D13" s="278">
        <v>0.12416459999999997</v>
      </c>
      <c r="E13" s="278">
        <v>0.3360774</v>
      </c>
      <c r="F13" s="278">
        <v>0.0034627</v>
      </c>
      <c r="G13" s="278">
        <v>0.009401</v>
      </c>
      <c r="H13" s="250"/>
      <c r="I13" s="250"/>
      <c r="J13" s="250"/>
      <c r="K13" s="250"/>
      <c r="L13" s="278"/>
      <c r="M13" s="281">
        <v>0.5975949</v>
      </c>
    </row>
    <row r="14" spans="1:13" ht="18">
      <c r="A14" s="236" t="s">
        <v>312</v>
      </c>
      <c r="B14" s="278">
        <v>0.7779966999999999</v>
      </c>
      <c r="C14" s="278">
        <v>0.1007845</v>
      </c>
      <c r="D14" s="278">
        <v>0.22472279999999997</v>
      </c>
      <c r="E14" s="278">
        <v>0.04031819999999999</v>
      </c>
      <c r="F14" s="278">
        <v>0.0643694</v>
      </c>
      <c r="G14" s="278">
        <v>0.018759599999999998</v>
      </c>
      <c r="H14" s="250"/>
      <c r="I14" s="250"/>
      <c r="J14" s="250"/>
      <c r="K14" s="250"/>
      <c r="L14" s="278"/>
      <c r="M14" s="281">
        <v>1.2269511999999998</v>
      </c>
    </row>
    <row r="15" spans="1:13" ht="18">
      <c r="A15" s="236" t="s">
        <v>313</v>
      </c>
      <c r="B15" s="278">
        <v>0.8222312999999999</v>
      </c>
      <c r="C15" s="278">
        <v>0.2827659</v>
      </c>
      <c r="D15" s="278">
        <v>0.5704189000000001</v>
      </c>
      <c r="E15" s="278">
        <v>0.18261189999999997</v>
      </c>
      <c r="F15" s="278">
        <v>0.14015619999999998</v>
      </c>
      <c r="G15" s="278">
        <v>0.1512072</v>
      </c>
      <c r="H15" s="250"/>
      <c r="I15" s="250"/>
      <c r="J15" s="250"/>
      <c r="K15" s="250"/>
      <c r="L15" s="278"/>
      <c r="M15" s="281">
        <v>2.1493914000000003</v>
      </c>
    </row>
    <row r="16" spans="1:13" ht="18">
      <c r="A16" s="236" t="s">
        <v>314</v>
      </c>
      <c r="B16" s="278">
        <v>0.131824</v>
      </c>
      <c r="C16" s="278">
        <v>0.05247759999999999</v>
      </c>
      <c r="D16" s="278">
        <v>0.080679</v>
      </c>
      <c r="E16" s="278">
        <v>0.011623199999999997</v>
      </c>
      <c r="F16" s="278">
        <v>0.05518019999999999</v>
      </c>
      <c r="G16" s="278">
        <v>0.014700299999999996</v>
      </c>
      <c r="H16" s="250"/>
      <c r="I16" s="250"/>
      <c r="J16" s="250"/>
      <c r="K16" s="250"/>
      <c r="L16" s="278"/>
      <c r="M16" s="281">
        <v>0.3464843</v>
      </c>
    </row>
    <row r="17" spans="1:13" ht="18">
      <c r="A17" s="239" t="s">
        <v>319</v>
      </c>
      <c r="B17" s="278">
        <v>1.9144578999999997</v>
      </c>
      <c r="C17" s="278">
        <v>0.5530435</v>
      </c>
      <c r="D17" s="278">
        <v>0.8799431999999998</v>
      </c>
      <c r="E17" s="278">
        <v>0.15487189999999998</v>
      </c>
      <c r="F17" s="278">
        <v>0.25333619999999996</v>
      </c>
      <c r="G17" s="278">
        <v>0.37615089999999995</v>
      </c>
      <c r="H17" s="250"/>
      <c r="I17" s="250"/>
      <c r="J17" s="250"/>
      <c r="K17" s="250"/>
      <c r="L17" s="278"/>
      <c r="M17" s="281">
        <v>4.1318036</v>
      </c>
    </row>
    <row r="18" spans="1:13" ht="18">
      <c r="A18" s="245" t="s">
        <v>316</v>
      </c>
      <c r="B18" s="275">
        <v>3.723691799999999</v>
      </c>
      <c r="C18" s="275">
        <v>1.0363788</v>
      </c>
      <c r="D18" s="275">
        <v>1.8799285</v>
      </c>
      <c r="E18" s="275">
        <v>0.7255025999999999</v>
      </c>
      <c r="F18" s="275">
        <v>0.5165046999999999</v>
      </c>
      <c r="G18" s="275">
        <v>0.570219</v>
      </c>
      <c r="H18" s="275">
        <v>0.7486155999999999</v>
      </c>
      <c r="I18" s="275">
        <v>1.4827131999999998</v>
      </c>
      <c r="J18" s="275">
        <v>2.1812869</v>
      </c>
      <c r="K18" s="275">
        <v>0.3798717</v>
      </c>
      <c r="L18" s="275">
        <v>4.6772748</v>
      </c>
      <c r="M18" s="279">
        <v>17.921987599999998</v>
      </c>
    </row>
    <row r="19" spans="1:12" s="253" customFormat="1" ht="14.25">
      <c r="A19" s="262"/>
      <c r="B19" s="276"/>
      <c r="C19" s="276"/>
      <c r="D19" s="276"/>
      <c r="E19" s="276"/>
      <c r="F19" s="276"/>
      <c r="G19" s="276"/>
      <c r="H19" s="276"/>
      <c r="I19" s="276"/>
      <c r="J19" s="276"/>
      <c r="K19" s="276"/>
      <c r="L19" s="276"/>
    </row>
    <row r="20" spans="1:12" s="253" customFormat="1" ht="14.25">
      <c r="A20" s="263"/>
      <c r="B20" s="276"/>
      <c r="C20" s="276"/>
      <c r="D20" s="276"/>
      <c r="E20" s="276"/>
      <c r="F20" s="276"/>
      <c r="G20" s="276"/>
      <c r="H20" s="276"/>
      <c r="I20" s="276"/>
      <c r="J20" s="276"/>
      <c r="K20" s="276"/>
      <c r="L20" s="276"/>
    </row>
    <row r="21" spans="1:13" ht="18">
      <c r="A21" s="238" t="s">
        <v>323</v>
      </c>
      <c r="B21" s="239"/>
      <c r="C21" s="239"/>
      <c r="D21" s="239"/>
      <c r="E21" s="239"/>
      <c r="F21" s="239"/>
      <c r="G21" s="239"/>
      <c r="H21" s="239"/>
      <c r="I21" s="239"/>
      <c r="J21" s="239"/>
      <c r="K21" s="239"/>
      <c r="L21" s="239"/>
      <c r="M21" s="266"/>
    </row>
    <row r="22" spans="1:13" s="283" customFormat="1" ht="18">
      <c r="A22" s="240"/>
      <c r="B22" s="277"/>
      <c r="C22" s="277"/>
      <c r="D22" s="243"/>
      <c r="E22" s="243" t="s">
        <v>286</v>
      </c>
      <c r="F22" s="243"/>
      <c r="G22" s="243"/>
      <c r="H22" s="277"/>
      <c r="I22" s="277"/>
      <c r="J22" s="277"/>
      <c r="K22" s="277"/>
      <c r="L22" s="277"/>
      <c r="M22" s="282"/>
    </row>
    <row r="23" spans="1:13" s="283" customFormat="1" ht="78">
      <c r="A23" s="245" t="s">
        <v>287</v>
      </c>
      <c r="B23" s="264" t="s">
        <v>307</v>
      </c>
      <c r="C23" s="264" t="s">
        <v>341</v>
      </c>
      <c r="D23" s="264" t="s">
        <v>308</v>
      </c>
      <c r="E23" s="264" t="s">
        <v>309</v>
      </c>
      <c r="F23" s="264" t="s">
        <v>310</v>
      </c>
      <c r="G23" s="264" t="s">
        <v>291</v>
      </c>
      <c r="H23" s="264" t="s">
        <v>311</v>
      </c>
      <c r="I23" s="264" t="s">
        <v>312</v>
      </c>
      <c r="J23" s="264" t="s">
        <v>313</v>
      </c>
      <c r="K23" s="264" t="s">
        <v>314</v>
      </c>
      <c r="L23" s="264" t="s">
        <v>319</v>
      </c>
      <c r="M23" s="267" t="s">
        <v>316</v>
      </c>
    </row>
    <row r="24" spans="1:13" s="253" customFormat="1" ht="18.75">
      <c r="A24" s="236"/>
      <c r="B24" s="247"/>
      <c r="C24" s="247"/>
      <c r="D24" s="247"/>
      <c r="E24" s="247"/>
      <c r="F24" s="247"/>
      <c r="G24" s="247"/>
      <c r="H24" s="247"/>
      <c r="I24" s="247"/>
      <c r="J24" s="247"/>
      <c r="K24" s="247"/>
      <c r="L24" s="236"/>
      <c r="M24" s="249" t="s">
        <v>72</v>
      </c>
    </row>
    <row r="25" spans="1:13" ht="18">
      <c r="A25" s="236" t="s">
        <v>317</v>
      </c>
      <c r="B25" s="250"/>
      <c r="C25" s="250"/>
      <c r="D25" s="250"/>
      <c r="E25" s="250"/>
      <c r="F25" s="250"/>
      <c r="G25" s="250"/>
      <c r="H25" s="278">
        <v>0.3517237</v>
      </c>
      <c r="I25" s="278">
        <v>4.6379217</v>
      </c>
      <c r="J25" s="278">
        <v>0.9165654999999999</v>
      </c>
      <c r="K25" s="278">
        <v>0.2794202</v>
      </c>
      <c r="L25" s="278">
        <v>0.7370957</v>
      </c>
      <c r="M25" s="273">
        <v>6.9227267999999995</v>
      </c>
    </row>
    <row r="26" spans="1:13" ht="18">
      <c r="A26" s="236" t="s">
        <v>318</v>
      </c>
      <c r="B26" s="250"/>
      <c r="C26" s="250"/>
      <c r="D26" s="250"/>
      <c r="E26" s="250"/>
      <c r="F26" s="250"/>
      <c r="G26" s="250"/>
      <c r="H26" s="278">
        <v>0.25582229999999995</v>
      </c>
      <c r="I26" s="278">
        <v>0.39499379999999995</v>
      </c>
      <c r="J26" s="278">
        <v>0.6267666999999999</v>
      </c>
      <c r="K26" s="278">
        <v>0.06637479999999998</v>
      </c>
      <c r="L26" s="278">
        <v>0.5346856</v>
      </c>
      <c r="M26" s="273">
        <v>1.8786431999999997</v>
      </c>
    </row>
    <row r="27" spans="1:13" ht="21">
      <c r="A27" s="236" t="s">
        <v>337</v>
      </c>
      <c r="B27" s="250"/>
      <c r="C27" s="250"/>
      <c r="D27" s="250"/>
      <c r="E27" s="250"/>
      <c r="F27" s="250"/>
      <c r="G27" s="250"/>
      <c r="H27" s="278">
        <v>1.5691649999999997</v>
      </c>
      <c r="I27" s="278">
        <v>0.4075097999999999</v>
      </c>
      <c r="J27" s="278">
        <v>2.5206707</v>
      </c>
      <c r="K27" s="278">
        <v>0.09881159999999999</v>
      </c>
      <c r="L27" s="278">
        <v>1.9968168</v>
      </c>
      <c r="M27" s="273">
        <v>6.5929739000000005</v>
      </c>
    </row>
    <row r="28" spans="1:13" ht="18">
      <c r="A28" s="236" t="s">
        <v>309</v>
      </c>
      <c r="B28" s="250"/>
      <c r="C28" s="250"/>
      <c r="D28" s="250"/>
      <c r="E28" s="250"/>
      <c r="F28" s="250"/>
      <c r="G28" s="250"/>
      <c r="H28" s="278">
        <v>1.4861608999999998</v>
      </c>
      <c r="I28" s="278">
        <v>0.17649859999999998</v>
      </c>
      <c r="J28" s="278">
        <v>0.5836685999999999</v>
      </c>
      <c r="K28" s="278">
        <v>0.0494686</v>
      </c>
      <c r="L28" s="278">
        <v>0.5030979</v>
      </c>
      <c r="M28" s="273">
        <v>2.7988945999999997</v>
      </c>
    </row>
    <row r="29" spans="1:13" ht="18">
      <c r="A29" s="236" t="s">
        <v>310</v>
      </c>
      <c r="B29" s="250"/>
      <c r="C29" s="250"/>
      <c r="D29" s="250"/>
      <c r="E29" s="250"/>
      <c r="F29" s="250"/>
      <c r="G29" s="250"/>
      <c r="H29" s="278">
        <v>0.0777814</v>
      </c>
      <c r="I29" s="278">
        <v>0.2637945</v>
      </c>
      <c r="J29" s="278">
        <v>0.3662715999999999</v>
      </c>
      <c r="K29" s="278">
        <v>0.14339229999999997</v>
      </c>
      <c r="L29" s="278">
        <v>0.36091699999999993</v>
      </c>
      <c r="M29" s="273">
        <v>1.2121567999999998</v>
      </c>
    </row>
    <row r="30" spans="1:13" ht="18">
      <c r="A30" s="236" t="s">
        <v>293</v>
      </c>
      <c r="B30" s="250"/>
      <c r="C30" s="250"/>
      <c r="D30" s="250"/>
      <c r="E30" s="250"/>
      <c r="F30" s="250"/>
      <c r="G30" s="250"/>
      <c r="H30" s="278">
        <v>0.08040049999999999</v>
      </c>
      <c r="I30" s="278">
        <v>0.17060969999999998</v>
      </c>
      <c r="J30" s="278">
        <v>0.6198147999999999</v>
      </c>
      <c r="K30" s="278">
        <v>0.04224629999999999</v>
      </c>
      <c r="L30" s="278">
        <v>0.6853257999999999</v>
      </c>
      <c r="M30" s="273">
        <v>1.5983970999999997</v>
      </c>
    </row>
    <row r="31" spans="1:13" ht="18">
      <c r="A31" s="236" t="s">
        <v>311</v>
      </c>
      <c r="B31" s="250">
        <v>0.4084008</v>
      </c>
      <c r="C31" s="250">
        <v>0.15882049999999998</v>
      </c>
      <c r="D31" s="250">
        <v>0.6186683</v>
      </c>
      <c r="E31" s="250">
        <v>1.7032623</v>
      </c>
      <c r="F31" s="250">
        <v>0.0849236</v>
      </c>
      <c r="G31" s="250">
        <v>0.1048548</v>
      </c>
      <c r="H31" s="278"/>
      <c r="I31" s="278"/>
      <c r="J31" s="278"/>
      <c r="K31" s="278"/>
      <c r="L31" s="278"/>
      <c r="M31" s="281">
        <v>3.0789303</v>
      </c>
    </row>
    <row r="32" spans="1:13" ht="18">
      <c r="A32" s="236" t="s">
        <v>312</v>
      </c>
      <c r="B32" s="250">
        <v>4.814617199999999</v>
      </c>
      <c r="C32" s="250">
        <v>0.1898826</v>
      </c>
      <c r="D32" s="250">
        <v>0.40527879999999994</v>
      </c>
      <c r="E32" s="250">
        <v>0.25231820000000005</v>
      </c>
      <c r="F32" s="250">
        <v>0.24669479999999996</v>
      </c>
      <c r="G32" s="250">
        <v>0.1293649</v>
      </c>
      <c r="H32" s="278"/>
      <c r="I32" s="278"/>
      <c r="J32" s="278"/>
      <c r="K32" s="278"/>
      <c r="L32" s="278"/>
      <c r="M32" s="281">
        <v>6.038156499999999</v>
      </c>
    </row>
    <row r="33" spans="1:13" ht="18">
      <c r="A33" s="236" t="s">
        <v>313</v>
      </c>
      <c r="B33" s="250">
        <v>0.8239262</v>
      </c>
      <c r="C33" s="250">
        <v>0.6311058</v>
      </c>
      <c r="D33" s="250">
        <v>2.1392472</v>
      </c>
      <c r="E33" s="250">
        <v>0.7542115999999999</v>
      </c>
      <c r="F33" s="250">
        <v>0.3680594</v>
      </c>
      <c r="G33" s="250">
        <v>0.5516402</v>
      </c>
      <c r="H33" s="278"/>
      <c r="I33" s="278"/>
      <c r="J33" s="278"/>
      <c r="K33" s="278"/>
      <c r="L33" s="278"/>
      <c r="M33" s="281">
        <v>5.2681904</v>
      </c>
    </row>
    <row r="34" spans="1:13" ht="18">
      <c r="A34" s="236" t="s">
        <v>314</v>
      </c>
      <c r="B34" s="250">
        <v>0.21933760000000002</v>
      </c>
      <c r="C34" s="250">
        <v>0.0665414</v>
      </c>
      <c r="D34" s="250">
        <v>0.08069469999999998</v>
      </c>
      <c r="E34" s="250">
        <v>0.058748999999999996</v>
      </c>
      <c r="F34" s="250">
        <v>0.11200449999999998</v>
      </c>
      <c r="G34" s="250">
        <v>0.07273450000000001</v>
      </c>
      <c r="H34" s="278"/>
      <c r="I34" s="278"/>
      <c r="J34" s="278"/>
      <c r="K34" s="278"/>
      <c r="L34" s="278"/>
      <c r="M34" s="281">
        <v>0.6100617</v>
      </c>
    </row>
    <row r="35" spans="1:13" ht="18">
      <c r="A35" s="239" t="s">
        <v>319</v>
      </c>
      <c r="B35" s="250">
        <v>0.8764137</v>
      </c>
      <c r="C35" s="250">
        <v>0.5330535999999999</v>
      </c>
      <c r="D35" s="250">
        <v>1.5801790999999998</v>
      </c>
      <c r="E35" s="250">
        <v>0.6776443999999999</v>
      </c>
      <c r="F35" s="250">
        <v>0.5385743999999999</v>
      </c>
      <c r="G35" s="250">
        <v>1.0076956999999997</v>
      </c>
      <c r="H35" s="278"/>
      <c r="I35" s="278"/>
      <c r="J35" s="278"/>
      <c r="K35" s="278"/>
      <c r="L35" s="278"/>
      <c r="M35" s="281">
        <v>5.213560899999999</v>
      </c>
    </row>
    <row r="36" spans="1:13" ht="18">
      <c r="A36" s="245" t="s">
        <v>316</v>
      </c>
      <c r="B36" s="275">
        <v>7.1426954999999985</v>
      </c>
      <c r="C36" s="275">
        <v>1.5794039</v>
      </c>
      <c r="D36" s="275">
        <v>4.8240681</v>
      </c>
      <c r="E36" s="275">
        <v>3.4461854999999995</v>
      </c>
      <c r="F36" s="275">
        <v>1.3502566999999996</v>
      </c>
      <c r="G36" s="275">
        <v>1.8662900999999998</v>
      </c>
      <c r="H36" s="275">
        <v>3.8210537999999996</v>
      </c>
      <c r="I36" s="275">
        <v>6.0513281</v>
      </c>
      <c r="J36" s="275">
        <v>5.633757900000001</v>
      </c>
      <c r="K36" s="275">
        <v>0.6797137999999998</v>
      </c>
      <c r="L36" s="275">
        <v>4.8179388</v>
      </c>
      <c r="M36" s="279">
        <v>41.2126922</v>
      </c>
    </row>
    <row r="37" s="253" customFormat="1" ht="17.25" customHeight="1">
      <c r="A37" s="262" t="s">
        <v>295</v>
      </c>
    </row>
    <row r="38" s="253" customFormat="1" ht="17.25" customHeight="1">
      <c r="A38" s="262"/>
    </row>
    <row r="39" s="253" customFormat="1" ht="17.25" customHeight="1">
      <c r="A39" s="295" t="s">
        <v>348</v>
      </c>
    </row>
    <row r="40" s="253" customFormat="1" ht="17.25" customHeight="1">
      <c r="A40" s="38" t="s">
        <v>349</v>
      </c>
    </row>
    <row r="41" s="253" customFormat="1" ht="17.25" customHeight="1">
      <c r="A41" s="296" t="s">
        <v>350</v>
      </c>
    </row>
    <row r="42" s="253" customFormat="1" ht="18">
      <c r="A42" s="296"/>
    </row>
    <row r="43" ht="15">
      <c r="A43" s="263" t="s">
        <v>321</v>
      </c>
    </row>
    <row r="44" ht="15">
      <c r="A44" s="263" t="s">
        <v>298</v>
      </c>
    </row>
    <row r="45" ht="15">
      <c r="A45" s="263" t="s">
        <v>322</v>
      </c>
    </row>
    <row r="46" ht="15">
      <c r="A46" s="263" t="s">
        <v>301</v>
      </c>
    </row>
    <row r="47" ht="15">
      <c r="A47" s="263" t="s">
        <v>302</v>
      </c>
    </row>
    <row r="48" ht="15">
      <c r="A48" s="263" t="s">
        <v>303</v>
      </c>
    </row>
    <row r="49" ht="15">
      <c r="A49" s="263" t="s">
        <v>304</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zoomScalePageLayoutView="0" workbookViewId="0" topLeftCell="A1">
      <selection activeCell="P35" sqref="P35"/>
    </sheetView>
  </sheetViews>
  <sheetFormatPr defaultColWidth="9.140625" defaultRowHeight="12.75"/>
  <cols>
    <col min="1" max="1" width="9.140625" style="8" customWidth="1"/>
    <col min="2" max="2" width="6.140625" style="8" customWidth="1"/>
    <col min="3" max="3" width="9.140625" style="8" customWidth="1"/>
    <col min="4" max="4" width="10.8515625" style="8" customWidth="1"/>
    <col min="5" max="5" width="1.7109375" style="8" customWidth="1"/>
    <col min="6" max="6" width="10.421875" style="8" customWidth="1"/>
    <col min="7" max="7" width="1.7109375" style="8" customWidth="1"/>
    <col min="8" max="8" width="10.8515625" style="8" customWidth="1"/>
    <col min="9" max="9" width="1.7109375" style="8" customWidth="1"/>
    <col min="10" max="10" width="10.421875" style="8" customWidth="1"/>
    <col min="11" max="11" width="1.7109375" style="8" customWidth="1"/>
    <col min="12" max="12" width="10.28125" style="8" customWidth="1"/>
    <col min="13" max="13" width="1.7109375" style="8" customWidth="1"/>
    <col min="14" max="14" width="11.140625" style="8" customWidth="1"/>
    <col min="15" max="15" width="2.140625" style="8" customWidth="1"/>
    <col min="16" max="16" width="10.140625" style="8" customWidth="1"/>
    <col min="17" max="17" width="57.140625" style="8" customWidth="1"/>
    <col min="18" max="16384" width="9.140625" style="8" customWidth="1"/>
  </cols>
  <sheetData>
    <row r="1" ht="9.75" customHeight="1">
      <c r="F1" s="60"/>
    </row>
    <row r="2" s="37" customFormat="1" ht="18">
      <c r="A2" s="37" t="s">
        <v>174</v>
      </c>
    </row>
    <row r="3" s="37" customFormat="1" ht="7.5" customHeight="1"/>
    <row r="4" spans="1:12" s="37" customFormat="1" ht="18">
      <c r="A4" s="28" t="s">
        <v>133</v>
      </c>
      <c r="B4" s="11"/>
      <c r="C4" s="11"/>
      <c r="D4" s="11"/>
      <c r="E4" s="11"/>
      <c r="F4" s="70"/>
      <c r="G4" s="11"/>
      <c r="H4" s="11"/>
      <c r="I4" s="11"/>
      <c r="J4" s="11"/>
      <c r="K4" s="11"/>
      <c r="L4" s="8"/>
    </row>
    <row r="5" spans="1:16" s="37" customFormat="1" ht="7.5" customHeight="1" thickBot="1">
      <c r="A5" s="9"/>
      <c r="B5" s="9"/>
      <c r="C5" s="9"/>
      <c r="D5" s="9"/>
      <c r="E5" s="9"/>
      <c r="F5" s="10"/>
      <c r="G5" s="9"/>
      <c r="H5" s="9"/>
      <c r="I5" s="9"/>
      <c r="J5" s="9"/>
      <c r="K5" s="9"/>
      <c r="L5" s="9"/>
      <c r="M5" s="39"/>
      <c r="N5" s="39"/>
      <c r="O5" s="39"/>
      <c r="P5" s="39"/>
    </row>
    <row r="6" spans="1:16" ht="15" customHeight="1">
      <c r="A6" s="11"/>
      <c r="B6" s="11"/>
      <c r="E6" s="11"/>
      <c r="F6" s="52">
        <v>1995</v>
      </c>
      <c r="G6" s="11"/>
      <c r="H6" s="52">
        <v>1998</v>
      </c>
      <c r="I6" s="11"/>
      <c r="J6" s="52">
        <v>2002</v>
      </c>
      <c r="K6" s="11"/>
      <c r="L6" s="52">
        <v>2004</v>
      </c>
      <c r="M6" s="11"/>
      <c r="N6" s="52">
        <v>2005</v>
      </c>
      <c r="O6" s="52"/>
      <c r="P6" s="52">
        <v>2006</v>
      </c>
    </row>
    <row r="7" spans="1:16" ht="15" customHeight="1" thickBot="1">
      <c r="A7" s="10"/>
      <c r="B7" s="10"/>
      <c r="C7" s="9"/>
      <c r="D7" s="9"/>
      <c r="E7" s="12"/>
      <c r="F7" s="12" t="s">
        <v>177</v>
      </c>
      <c r="G7" s="9"/>
      <c r="H7" s="12" t="s">
        <v>178</v>
      </c>
      <c r="I7" s="9"/>
      <c r="J7" s="12" t="s">
        <v>179</v>
      </c>
      <c r="K7" s="12"/>
      <c r="L7" s="12" t="s">
        <v>180</v>
      </c>
      <c r="M7" s="12"/>
      <c r="N7" s="12" t="s">
        <v>192</v>
      </c>
      <c r="O7" s="12"/>
      <c r="P7" s="12" t="s">
        <v>199</v>
      </c>
    </row>
    <row r="8" spans="9:12" ht="15">
      <c r="I8" s="11"/>
      <c r="J8" s="11"/>
      <c r="K8" s="11"/>
      <c r="L8" s="11"/>
    </row>
    <row r="9" spans="1:16" ht="15">
      <c r="A9" s="8" t="s">
        <v>22</v>
      </c>
      <c r="C9" s="20"/>
      <c r="E9" s="15"/>
      <c r="F9" s="15">
        <v>177.20955997226494</v>
      </c>
      <c r="G9" s="20"/>
      <c r="H9" s="20">
        <v>177.55941528842274</v>
      </c>
      <c r="I9" s="15"/>
      <c r="J9" s="47">
        <v>173.8974069525876</v>
      </c>
      <c r="L9" s="47">
        <v>169.7156909219644</v>
      </c>
      <c r="N9" s="47">
        <v>158.76595137657327</v>
      </c>
      <c r="P9" s="116"/>
    </row>
    <row r="10" spans="1:16" ht="15">
      <c r="A10" s="8" t="s">
        <v>23</v>
      </c>
      <c r="C10" s="20"/>
      <c r="E10" s="15"/>
      <c r="F10" s="15">
        <v>38.66162405387976</v>
      </c>
      <c r="G10" s="20"/>
      <c r="H10" s="20">
        <v>33.03260397337636</v>
      </c>
      <c r="I10" s="15"/>
      <c r="J10" s="47">
        <v>28.354570149115922</v>
      </c>
      <c r="L10" s="47">
        <v>34.70306054345177</v>
      </c>
      <c r="N10" s="47">
        <v>36.46945178119458</v>
      </c>
      <c r="P10" s="116"/>
    </row>
    <row r="11" spans="1:16" ht="15">
      <c r="A11" s="8" t="s">
        <v>24</v>
      </c>
      <c r="C11" s="20"/>
      <c r="E11" s="15"/>
      <c r="F11" s="15">
        <v>72.09021106784913</v>
      </c>
      <c r="G11" s="20"/>
      <c r="H11" s="20">
        <v>70.76995431625654</v>
      </c>
      <c r="I11" s="15"/>
      <c r="J11" s="47">
        <v>81.88891777849591</v>
      </c>
      <c r="L11" s="47">
        <v>64.32196725592841</v>
      </c>
      <c r="N11" s="47">
        <v>61.329294581518276</v>
      </c>
      <c r="P11" s="116"/>
    </row>
    <row r="12" spans="1:16" ht="15">
      <c r="A12" s="8" t="s">
        <v>25</v>
      </c>
      <c r="C12" s="20"/>
      <c r="E12" s="15"/>
      <c r="F12" s="15">
        <v>35.81997294374918</v>
      </c>
      <c r="G12" s="20"/>
      <c r="H12" s="20">
        <v>25.60517789431222</v>
      </c>
      <c r="I12" s="15"/>
      <c r="J12" s="47">
        <v>31.12144111536864</v>
      </c>
      <c r="L12" s="47">
        <v>29.452022158253342</v>
      </c>
      <c r="N12" s="47">
        <v>27.699403054460305</v>
      </c>
      <c r="P12" s="116"/>
    </row>
    <row r="13" spans="1:16" ht="15">
      <c r="A13" s="8" t="s">
        <v>26</v>
      </c>
      <c r="C13" s="20"/>
      <c r="E13" s="15"/>
      <c r="F13" s="15">
        <v>231.78872811377204</v>
      </c>
      <c r="G13" s="20"/>
      <c r="H13" s="20">
        <v>249.50404447357803</v>
      </c>
      <c r="I13" s="15"/>
      <c r="J13" s="47">
        <v>207.48162319375834</v>
      </c>
      <c r="L13" s="47">
        <v>206.55420803686465</v>
      </c>
      <c r="N13" s="47">
        <v>216.42856540229687</v>
      </c>
      <c r="P13" s="116"/>
    </row>
    <row r="14" spans="1:16" ht="15">
      <c r="A14" s="8" t="s">
        <v>169</v>
      </c>
      <c r="C14" s="20"/>
      <c r="E14" s="15"/>
      <c r="F14" s="15">
        <v>88.9234544722819</v>
      </c>
      <c r="G14" s="20"/>
      <c r="H14" s="20">
        <v>80.86484933440903</v>
      </c>
      <c r="I14" s="15"/>
      <c r="J14" s="47">
        <v>98.46799833802687</v>
      </c>
      <c r="L14" s="47">
        <v>104.1783260014161</v>
      </c>
      <c r="N14" s="47">
        <v>100.47476781625029</v>
      </c>
      <c r="P14" s="116"/>
    </row>
    <row r="15" spans="1:16" ht="15">
      <c r="A15" s="8" t="s">
        <v>170</v>
      </c>
      <c r="C15" s="20"/>
      <c r="E15" s="15"/>
      <c r="F15" s="15">
        <v>101.66310225614221</v>
      </c>
      <c r="G15" s="20"/>
      <c r="H15" s="20">
        <v>114.92831726502622</v>
      </c>
      <c r="I15" s="15"/>
      <c r="J15" s="47">
        <v>106.66350159272426</v>
      </c>
      <c r="L15" s="47">
        <v>102.07161654266248</v>
      </c>
      <c r="N15" s="47">
        <v>106.52061622961827</v>
      </c>
      <c r="P15" s="116"/>
    </row>
    <row r="16" spans="1:16" ht="15">
      <c r="A16" s="8" t="s">
        <v>27</v>
      </c>
      <c r="C16" s="20"/>
      <c r="E16" s="15"/>
      <c r="F16" s="15">
        <v>139.14609842074896</v>
      </c>
      <c r="G16" s="20"/>
      <c r="H16" s="20">
        <v>136.42081857603873</v>
      </c>
      <c r="I16" s="15"/>
      <c r="J16" s="47">
        <v>119.25932782420017</v>
      </c>
      <c r="L16" s="47">
        <v>118.09661886411385</v>
      </c>
      <c r="N16" s="47">
        <v>118.52942147764253</v>
      </c>
      <c r="P16" s="116"/>
    </row>
    <row r="17" spans="1:16" ht="15">
      <c r="A17" s="8" t="s">
        <v>28</v>
      </c>
      <c r="C17" s="20"/>
      <c r="E17" s="15"/>
      <c r="F17" s="15">
        <v>36.94550948665856</v>
      </c>
      <c r="G17" s="20"/>
      <c r="H17" s="20">
        <v>41.74223446954417</v>
      </c>
      <c r="I17" s="15"/>
      <c r="J17" s="47">
        <v>43.826388809380916</v>
      </c>
      <c r="L17" s="47">
        <v>36.056444349007</v>
      </c>
      <c r="N17" s="47">
        <v>36.64720484168116</v>
      </c>
      <c r="P17" s="116"/>
    </row>
    <row r="18" spans="1:16" ht="15">
      <c r="A18" s="8" t="s">
        <v>29</v>
      </c>
      <c r="C18" s="20"/>
      <c r="E18" s="15"/>
      <c r="F18" s="15">
        <v>60.702117272846294</v>
      </c>
      <c r="G18" s="20"/>
      <c r="H18" s="20">
        <v>78.10667698668819</v>
      </c>
      <c r="I18" s="15"/>
      <c r="J18" s="47">
        <v>71.77560481972209</v>
      </c>
      <c r="L18" s="47">
        <v>73.71803669053892</v>
      </c>
      <c r="N18" s="47">
        <v>65.48958401487629</v>
      </c>
      <c r="P18" s="116"/>
    </row>
    <row r="19" spans="1:16" ht="15">
      <c r="A19" s="8" t="s">
        <v>30</v>
      </c>
      <c r="C19" s="20"/>
      <c r="E19" s="15"/>
      <c r="F19" s="15">
        <v>21.652167942706694</v>
      </c>
      <c r="G19" s="20"/>
      <c r="H19" s="20">
        <v>27.66243636546995</v>
      </c>
      <c r="I19" s="15"/>
      <c r="J19" s="47">
        <v>28.746605050551683</v>
      </c>
      <c r="L19" s="47">
        <v>30.807524172112405</v>
      </c>
      <c r="N19" s="47">
        <v>34.93281547547306</v>
      </c>
      <c r="P19" s="116"/>
    </row>
    <row r="20" spans="1:16" ht="15">
      <c r="A20" s="8" t="s">
        <v>31</v>
      </c>
      <c r="C20" s="20"/>
      <c r="E20" s="15"/>
      <c r="F20" s="15">
        <v>49.794626570402016</v>
      </c>
      <c r="G20" s="20"/>
      <c r="H20" s="20">
        <v>65.32433198870511</v>
      </c>
      <c r="I20" s="15"/>
      <c r="J20" s="47">
        <v>43.519564932366926</v>
      </c>
      <c r="L20" s="47">
        <v>43.84615538634754</v>
      </c>
      <c r="N20" s="47">
        <v>51.11417930749497</v>
      </c>
      <c r="P20" s="116"/>
    </row>
    <row r="21" spans="1:16" ht="15">
      <c r="A21" s="8" t="s">
        <v>32</v>
      </c>
      <c r="C21" s="20"/>
      <c r="E21" s="15"/>
      <c r="F21" s="15">
        <v>1054.3969197573665</v>
      </c>
      <c r="G21" s="20"/>
      <c r="H21" s="20">
        <v>1101.5208609318274</v>
      </c>
      <c r="I21" s="15"/>
      <c r="J21" s="47">
        <v>1035.0029505562993</v>
      </c>
      <c r="L21" s="47">
        <v>1013.5216709226611</v>
      </c>
      <c r="N21" s="47">
        <v>1014.4015546066564</v>
      </c>
      <c r="P21" s="116"/>
    </row>
    <row r="22" spans="1:16" ht="15.75" thickBot="1">
      <c r="A22" s="11"/>
      <c r="B22" s="11"/>
      <c r="C22" s="15"/>
      <c r="D22" s="11"/>
      <c r="E22" s="30"/>
      <c r="F22" s="30" t="str">
        <f>IF(ABS(F21-SUM(F9:F20))&gt;comments!$A$1,'T12.4 - T12.6a'!F21-SUM(F9:F20)," ")</f>
        <v> </v>
      </c>
      <c r="G22" s="30"/>
      <c r="H22" s="30" t="str">
        <f>IF(ABS(H21-SUM(H9:H20))&gt;comments!$A$1,'T12.4 - T12.6a'!H21-SUM(H9:H20)," ")</f>
        <v> </v>
      </c>
      <c r="I22" s="30"/>
      <c r="J22" s="30" t="str">
        <f>IF(ABS(J21-SUM(J9:J20))&gt;comments!$A$1,'T12.4 - T12.6a'!J21-SUM(J9:J20)," ")</f>
        <v> </v>
      </c>
      <c r="K22" s="30"/>
      <c r="L22" s="30" t="str">
        <f>IF(ABS(L21-SUM(L9:L20))&gt;comments!$A$1,'T12.4 - T12.6a'!L21-SUM(L9:L20)," ")</f>
        <v> </v>
      </c>
      <c r="M22" s="30"/>
      <c r="N22" s="30" t="str">
        <f>IF(ABS(N21-SUM(N9:N20))&gt;comments!$A$1,'T12.4 - T12.6a'!N21-SUM(N9:N20)," ")</f>
        <v> </v>
      </c>
      <c r="O22" s="30" t="str">
        <f>IF(ABS(O21-SUM(O9:O20))&gt;comments!$A$1,'T12.4 - T12.6a'!O21-SUM(O9:O20)," ")</f>
        <v> </v>
      </c>
      <c r="P22" s="30" t="str">
        <f>IF(ABS(P21-SUM(P9:P20))&gt;comments!$A$1,'T12.4 - T12.6a'!P21-SUM(P9:P20)," ")</f>
        <v> </v>
      </c>
    </row>
    <row r="23" spans="1:14" ht="6" customHeight="1">
      <c r="A23" s="11"/>
      <c r="B23" s="11"/>
      <c r="C23" s="11"/>
      <c r="D23" s="11"/>
      <c r="E23" s="11"/>
      <c r="F23" s="11"/>
      <c r="G23" s="11"/>
      <c r="H23" s="11"/>
      <c r="I23" s="11"/>
      <c r="J23" s="55"/>
      <c r="L23" s="47"/>
      <c r="N23" s="47"/>
    </row>
    <row r="24" spans="1:16" ht="15">
      <c r="A24" s="14" t="s">
        <v>20</v>
      </c>
      <c r="C24" s="20"/>
      <c r="E24" s="20"/>
      <c r="F24" s="32">
        <v>2024</v>
      </c>
      <c r="G24" s="32"/>
      <c r="H24" s="32">
        <v>1926</v>
      </c>
      <c r="I24" s="19"/>
      <c r="J24" s="61">
        <v>3396</v>
      </c>
      <c r="L24" s="61">
        <v>3766</v>
      </c>
      <c r="N24" s="61">
        <v>3723</v>
      </c>
      <c r="P24" s="116"/>
    </row>
    <row r="25" spans="1:16" ht="6" customHeight="1" thickBot="1">
      <c r="A25" s="9"/>
      <c r="B25" s="9"/>
      <c r="C25" s="9"/>
      <c r="D25" s="9"/>
      <c r="E25" s="9"/>
      <c r="F25" s="9"/>
      <c r="G25" s="9"/>
      <c r="H25" s="9"/>
      <c r="I25" s="9"/>
      <c r="J25" s="9"/>
      <c r="K25" s="9"/>
      <c r="L25" s="9"/>
      <c r="M25" s="9"/>
      <c r="N25" s="9"/>
      <c r="O25" s="9"/>
      <c r="P25" s="9"/>
    </row>
    <row r="26" spans="1:14" ht="13.5" customHeight="1">
      <c r="A26" s="45" t="s">
        <v>172</v>
      </c>
      <c r="B26" s="11"/>
      <c r="C26" s="11"/>
      <c r="D26" s="11"/>
      <c r="E26" s="11"/>
      <c r="F26" s="11"/>
      <c r="G26" s="11"/>
      <c r="H26" s="11"/>
      <c r="I26" s="11"/>
      <c r="J26" s="11"/>
      <c r="K26" s="11"/>
      <c r="L26" s="11"/>
      <c r="M26" s="11"/>
      <c r="N26" s="11"/>
    </row>
    <row r="27" spans="1:11" ht="15">
      <c r="A27" s="11"/>
      <c r="B27" s="11"/>
      <c r="C27" s="11"/>
      <c r="D27" s="11"/>
      <c r="E27" s="11"/>
      <c r="F27" s="11"/>
      <c r="G27" s="11"/>
      <c r="H27" s="11"/>
      <c r="I27" s="11"/>
      <c r="K27" s="11"/>
    </row>
    <row r="28" spans="1:12" s="37" customFormat="1" ht="18">
      <c r="A28" s="37" t="s">
        <v>173</v>
      </c>
      <c r="I28" s="38"/>
      <c r="J28" s="8"/>
      <c r="K28" s="11"/>
      <c r="L28" s="8"/>
    </row>
    <row r="29" spans="9:12" s="37" customFormat="1" ht="7.5" customHeight="1">
      <c r="I29" s="38"/>
      <c r="J29" s="8"/>
      <c r="K29" s="11"/>
      <c r="L29" s="8"/>
    </row>
    <row r="30" spans="1:12" s="37" customFormat="1" ht="18">
      <c r="A30" s="28" t="s">
        <v>133</v>
      </c>
      <c r="B30" s="11"/>
      <c r="C30" s="11"/>
      <c r="D30" s="11"/>
      <c r="E30" s="11"/>
      <c r="F30" s="70"/>
      <c r="G30" s="11"/>
      <c r="H30" s="11"/>
      <c r="I30" s="11"/>
      <c r="J30" s="11"/>
      <c r="K30" s="11"/>
      <c r="L30" s="8"/>
    </row>
    <row r="31" spans="1:16" s="37" customFormat="1" ht="7.5" customHeight="1" thickBot="1">
      <c r="A31" s="9"/>
      <c r="B31" s="9"/>
      <c r="C31" s="9"/>
      <c r="D31" s="9"/>
      <c r="E31" s="9"/>
      <c r="F31" s="10"/>
      <c r="G31" s="9"/>
      <c r="H31" s="9"/>
      <c r="I31" s="9"/>
      <c r="J31" s="9"/>
      <c r="K31" s="9"/>
      <c r="L31" s="9"/>
      <c r="M31" s="39"/>
      <c r="N31" s="39"/>
      <c r="O31" s="39"/>
      <c r="P31" s="39"/>
    </row>
    <row r="32" spans="1:16" ht="15" customHeight="1">
      <c r="A32" s="11"/>
      <c r="B32" s="11"/>
      <c r="E32" s="11"/>
      <c r="F32" s="52">
        <v>1995</v>
      </c>
      <c r="G32" s="11"/>
      <c r="H32" s="52">
        <v>1998</v>
      </c>
      <c r="I32" s="11"/>
      <c r="J32" s="52">
        <v>2002</v>
      </c>
      <c r="K32" s="11"/>
      <c r="L32" s="52">
        <v>2004</v>
      </c>
      <c r="M32" s="11"/>
      <c r="N32" s="52">
        <v>2005</v>
      </c>
      <c r="O32" s="52"/>
      <c r="P32" s="52">
        <v>2006</v>
      </c>
    </row>
    <row r="33" spans="1:16" ht="15" customHeight="1" thickBot="1">
      <c r="A33" s="10"/>
      <c r="B33" s="10"/>
      <c r="C33" s="9"/>
      <c r="D33" s="9"/>
      <c r="E33" s="12"/>
      <c r="F33" s="12" t="s">
        <v>177</v>
      </c>
      <c r="G33" s="9"/>
      <c r="H33" s="12" t="s">
        <v>178</v>
      </c>
      <c r="I33" s="9"/>
      <c r="J33" s="12" t="s">
        <v>179</v>
      </c>
      <c r="K33" s="12"/>
      <c r="L33" s="12" t="s">
        <v>180</v>
      </c>
      <c r="M33" s="12"/>
      <c r="N33" s="12" t="s">
        <v>192</v>
      </c>
      <c r="O33" s="12"/>
      <c r="P33" s="12" t="s">
        <v>199</v>
      </c>
    </row>
    <row r="34" spans="9:14" ht="15">
      <c r="I34" s="11"/>
      <c r="J34" s="59"/>
      <c r="K34" s="19"/>
      <c r="N34" s="59" t="s">
        <v>21</v>
      </c>
    </row>
    <row r="35" spans="1:16" ht="15">
      <c r="A35" s="8" t="s">
        <v>22</v>
      </c>
      <c r="E35" s="114"/>
      <c r="F35" s="15">
        <v>1400.5298204589867</v>
      </c>
      <c r="G35" s="20"/>
      <c r="H35" s="20">
        <v>1469.5447621621622</v>
      </c>
      <c r="I35" s="15"/>
      <c r="J35" s="47">
        <v>1322.775038622409</v>
      </c>
      <c r="L35" s="20">
        <v>1368.5121097814356</v>
      </c>
      <c r="N35" s="20">
        <v>1305.9153917767183</v>
      </c>
      <c r="O35" s="34"/>
      <c r="P35" s="118"/>
    </row>
    <row r="36" spans="1:16" ht="15">
      <c r="A36" s="8" t="s">
        <v>23</v>
      </c>
      <c r="E36" s="114"/>
      <c r="F36" s="15">
        <v>683.2132717795547</v>
      </c>
      <c r="G36" s="20"/>
      <c r="H36" s="20">
        <v>738.4119276522792</v>
      </c>
      <c r="I36" s="15"/>
      <c r="J36" s="47">
        <v>656.196282369235</v>
      </c>
      <c r="L36" s="20">
        <v>819.911743050155</v>
      </c>
      <c r="N36" s="20">
        <v>815.5954096661445</v>
      </c>
      <c r="O36" s="34"/>
      <c r="P36" s="118"/>
    </row>
    <row r="37" spans="1:16" ht="15">
      <c r="A37" s="8" t="s">
        <v>24</v>
      </c>
      <c r="E37" s="114"/>
      <c r="F37" s="15">
        <v>177.6994666912339</v>
      </c>
      <c r="G37" s="20"/>
      <c r="H37" s="20">
        <v>230.33105279346512</v>
      </c>
      <c r="I37" s="15"/>
      <c r="J37" s="47">
        <v>208.31287198190296</v>
      </c>
      <c r="L37" s="20">
        <v>219.26832973895281</v>
      </c>
      <c r="N37" s="20">
        <v>223.29978351900002</v>
      </c>
      <c r="O37" s="34"/>
      <c r="P37" s="118"/>
    </row>
    <row r="38" spans="1:16" ht="15">
      <c r="A38" s="8" t="s">
        <v>25</v>
      </c>
      <c r="E38" s="114"/>
      <c r="F38" s="15">
        <v>73.49025515305208</v>
      </c>
      <c r="G38" s="20"/>
      <c r="H38" s="20">
        <v>62.93751779951594</v>
      </c>
      <c r="I38" s="15"/>
      <c r="J38" s="47">
        <v>54.60168391117678</v>
      </c>
      <c r="L38" s="20">
        <v>63.58325724002647</v>
      </c>
      <c r="N38" s="20">
        <v>57.322160057852244</v>
      </c>
      <c r="O38" s="34"/>
      <c r="P38" s="118"/>
    </row>
    <row r="39" spans="1:16" ht="15">
      <c r="A39" s="8" t="s">
        <v>26</v>
      </c>
      <c r="E39" s="114"/>
      <c r="F39" s="15">
        <v>978.4916151030127</v>
      </c>
      <c r="G39" s="20"/>
      <c r="H39" s="20">
        <v>1132.3435617991126</v>
      </c>
      <c r="I39" s="15"/>
      <c r="J39" s="47">
        <v>981.5778527676468</v>
      </c>
      <c r="L39" s="20">
        <v>1011.1709438673059</v>
      </c>
      <c r="N39" s="20">
        <v>1033.067077308494</v>
      </c>
      <c r="O39" s="34"/>
      <c r="P39" s="118"/>
    </row>
    <row r="40" spans="1:16" ht="15">
      <c r="A40" s="8" t="s">
        <v>169</v>
      </c>
      <c r="E40" s="114"/>
      <c r="F40" s="15">
        <v>504.9382948937388</v>
      </c>
      <c r="G40" s="20"/>
      <c r="H40" s="20">
        <v>471.8042437575636</v>
      </c>
      <c r="I40" s="15"/>
      <c r="J40" s="47">
        <v>516.1896587784498</v>
      </c>
      <c r="L40" s="20">
        <v>587.3724600362146</v>
      </c>
      <c r="N40" s="20">
        <v>555.5710658069182</v>
      </c>
      <c r="O40" s="34"/>
      <c r="P40" s="118"/>
    </row>
    <row r="41" spans="1:16" ht="15">
      <c r="A41" s="8" t="s">
        <v>170</v>
      </c>
      <c r="E41" s="114"/>
      <c r="F41" s="15">
        <v>472.0952043037865</v>
      </c>
      <c r="G41" s="20"/>
      <c r="H41" s="20">
        <v>598.1852466317064</v>
      </c>
      <c r="I41" s="15"/>
      <c r="J41" s="47">
        <v>501.2087904159549</v>
      </c>
      <c r="L41" s="20">
        <v>506.2843293733243</v>
      </c>
      <c r="N41" s="20">
        <v>537.062288985692</v>
      </c>
      <c r="O41" s="34"/>
      <c r="P41" s="118"/>
    </row>
    <row r="42" spans="1:16" ht="15">
      <c r="A42" s="8" t="s">
        <v>27</v>
      </c>
      <c r="E42" s="114"/>
      <c r="F42" s="15">
        <v>1135.2695519038778</v>
      </c>
      <c r="G42" s="20"/>
      <c r="H42" s="20">
        <v>1039.0146181222267</v>
      </c>
      <c r="I42" s="15"/>
      <c r="J42" s="47">
        <v>1029.9341944323903</v>
      </c>
      <c r="L42" s="20">
        <v>1139.8492538739222</v>
      </c>
      <c r="N42" s="20">
        <v>1092.2214405034524</v>
      </c>
      <c r="O42" s="34"/>
      <c r="P42" s="118"/>
    </row>
    <row r="43" spans="1:16" ht="15">
      <c r="A43" s="8" t="s">
        <v>28</v>
      </c>
      <c r="E43" s="114"/>
      <c r="F43" s="15">
        <v>188.4918250168496</v>
      </c>
      <c r="G43" s="20"/>
      <c r="H43" s="20">
        <v>221.50090507260992</v>
      </c>
      <c r="I43" s="15"/>
      <c r="J43" s="47">
        <v>228.68535157194958</v>
      </c>
      <c r="L43" s="20">
        <v>217.30071091546438</v>
      </c>
      <c r="N43" s="20">
        <v>237.65142796880113</v>
      </c>
      <c r="O43" s="34"/>
      <c r="P43" s="118"/>
    </row>
    <row r="44" spans="1:16" ht="15">
      <c r="A44" s="8" t="s">
        <v>29</v>
      </c>
      <c r="E44" s="114"/>
      <c r="F44" s="15">
        <v>428.6189283009354</v>
      </c>
      <c r="G44" s="20"/>
      <c r="H44" s="20">
        <v>624.0961344493747</v>
      </c>
      <c r="I44" s="15"/>
      <c r="J44" s="47">
        <v>515.8804117630765</v>
      </c>
      <c r="L44" s="20">
        <v>496.15056363678576</v>
      </c>
      <c r="N44" s="20">
        <v>446.5513582534135</v>
      </c>
      <c r="O44" s="34"/>
      <c r="P44" s="118"/>
    </row>
    <row r="45" spans="1:16" ht="15">
      <c r="A45" s="8" t="s">
        <v>30</v>
      </c>
      <c r="E45" s="114"/>
      <c r="F45" s="15">
        <v>802.7100353767754</v>
      </c>
      <c r="G45" s="20"/>
      <c r="H45" s="20">
        <v>884.5907503832191</v>
      </c>
      <c r="I45" s="15"/>
      <c r="J45" s="47">
        <v>874.5781286921195</v>
      </c>
      <c r="L45" s="20">
        <v>855.5323357805302</v>
      </c>
      <c r="N45" s="20">
        <v>1023.2394128342432</v>
      </c>
      <c r="O45" s="34"/>
      <c r="P45" s="118"/>
    </row>
    <row r="46" spans="1:16" ht="15">
      <c r="A46" s="8" t="s">
        <v>31</v>
      </c>
      <c r="E46" s="114"/>
      <c r="F46" s="15">
        <v>50.83627878605682</v>
      </c>
      <c r="G46" s="20"/>
      <c r="H46" s="20">
        <v>76.97738011294877</v>
      </c>
      <c r="I46" s="15"/>
      <c r="J46" s="47">
        <v>42.8648522044227</v>
      </c>
      <c r="L46" s="20">
        <v>47.372351879795254</v>
      </c>
      <c r="N46" s="20">
        <v>48.4274447907161</v>
      </c>
      <c r="O46" s="34"/>
      <c r="P46" s="118"/>
    </row>
    <row r="47" spans="1:16" ht="15">
      <c r="A47" s="8" t="s">
        <v>32</v>
      </c>
      <c r="E47" s="114"/>
      <c r="F47" s="15">
        <v>6896.384497204673</v>
      </c>
      <c r="G47" s="20"/>
      <c r="H47" s="20">
        <v>7549.73831106293</v>
      </c>
      <c r="I47" s="15"/>
      <c r="J47" s="47">
        <v>6932.805454503486</v>
      </c>
      <c r="L47" s="20">
        <v>7332.308162223023</v>
      </c>
      <c r="N47" s="20">
        <v>7375.924216584308</v>
      </c>
      <c r="O47" s="34"/>
      <c r="P47" s="118"/>
    </row>
    <row r="48" spans="1:16" ht="15.75" thickBot="1">
      <c r="A48" s="9"/>
      <c r="B48" s="9"/>
      <c r="C48" s="9"/>
      <c r="D48" s="9"/>
      <c r="E48" s="30"/>
      <c r="F48" s="30" t="str">
        <f>IF(ABS(F47-SUM(F35:F46))&gt;comments!$A$1,'T12.4 - T12.6a'!F47-SUM(F35:F46)," ")</f>
        <v> </v>
      </c>
      <c r="G48" s="30"/>
      <c r="H48" s="30" t="str">
        <f>IF(ABS(H47-SUM(H35:H46))&gt;comments!$A$1,'T12.4 - T12.6a'!H47-SUM(H35:H46)," ")</f>
        <v> </v>
      </c>
      <c r="I48" s="30"/>
      <c r="J48" s="30" t="str">
        <f>IF(ABS(J47-SUM(J35:J46))&gt;comments!$A$1,'T12.4 - T12.6a'!J47-SUM(J35:J46)," ")</f>
        <v> </v>
      </c>
      <c r="K48" s="30"/>
      <c r="L48" s="30" t="str">
        <f>IF(ABS(L47-SUM(L35:L46))&gt;comments!$A$1,'T12.4 - T12.6a'!L47-SUM(L35:L46)," ")</f>
        <v> </v>
      </c>
      <c r="M48" s="30"/>
      <c r="N48" s="30" t="str">
        <f>IF(ABS(N47-SUM(N35:N46))&gt;comments!$A$1,'T12.4 - T12.6a'!N47-SUM(N35:N46)," ")</f>
        <v> </v>
      </c>
      <c r="O48" s="30" t="str">
        <f>IF(ABS(O47-SUM(O35:O46))&gt;comments!$A$1,'T12.4 - T12.6a'!O47-SUM(O35:O46)," ")</f>
        <v> </v>
      </c>
      <c r="P48" s="30" t="str">
        <f>IF(ABS(P47-SUM(P35:P46))&gt;comments!$A$1,'T12.4 - T12.6a'!P47-SUM(P35:P46)," ")</f>
        <v> </v>
      </c>
    </row>
    <row r="49" spans="1:12" ht="15">
      <c r="A49" s="45" t="s">
        <v>172</v>
      </c>
      <c r="B49" s="11"/>
      <c r="C49" s="11"/>
      <c r="D49" s="11"/>
      <c r="E49" s="11"/>
      <c r="F49" s="11"/>
      <c r="G49" s="11"/>
      <c r="H49" s="11"/>
      <c r="I49" s="11"/>
      <c r="J49" s="11"/>
      <c r="K49" s="23"/>
      <c r="L49" s="11"/>
    </row>
    <row r="50" spans="1:12" ht="15">
      <c r="A50" s="45"/>
      <c r="B50" s="11"/>
      <c r="C50" s="11"/>
      <c r="D50" s="11"/>
      <c r="E50" s="11"/>
      <c r="F50" s="11"/>
      <c r="G50" s="11"/>
      <c r="H50" s="11"/>
      <c r="I50" s="11"/>
      <c r="J50" s="11"/>
      <c r="K50" s="23"/>
      <c r="L50" s="11"/>
    </row>
    <row r="51" s="37" customFormat="1" ht="18">
      <c r="A51" s="37" t="s">
        <v>149</v>
      </c>
    </row>
    <row r="52" s="37" customFormat="1" ht="7.5" customHeight="1"/>
    <row r="53" spans="1:12" s="37" customFormat="1" ht="18">
      <c r="A53" s="28" t="s">
        <v>181</v>
      </c>
      <c r="B53" s="11"/>
      <c r="C53" s="11"/>
      <c r="D53" s="11"/>
      <c r="E53" s="11"/>
      <c r="F53" s="70"/>
      <c r="G53" s="11"/>
      <c r="H53" s="11"/>
      <c r="I53" s="11"/>
      <c r="J53" s="11"/>
      <c r="K53" s="11"/>
      <c r="L53" s="8"/>
    </row>
    <row r="54" spans="1:16" s="37" customFormat="1" ht="7.5" customHeight="1" thickBot="1">
      <c r="A54" s="9"/>
      <c r="B54" s="9"/>
      <c r="C54" s="9"/>
      <c r="D54" s="9"/>
      <c r="E54" s="9"/>
      <c r="F54" s="10"/>
      <c r="G54" s="9"/>
      <c r="H54" s="9"/>
      <c r="I54" s="9"/>
      <c r="J54" s="9"/>
      <c r="K54" s="9"/>
      <c r="L54" s="9"/>
      <c r="M54" s="39"/>
      <c r="N54" s="39"/>
      <c r="O54" s="39"/>
      <c r="P54" s="39"/>
    </row>
    <row r="55" spans="1:16" ht="15" customHeight="1">
      <c r="A55" s="11"/>
      <c r="B55" s="11"/>
      <c r="E55" s="11"/>
      <c r="F55" s="52">
        <v>1995</v>
      </c>
      <c r="G55" s="11"/>
      <c r="H55" s="52">
        <v>1998</v>
      </c>
      <c r="I55" s="11"/>
      <c r="J55" s="52">
        <v>2002</v>
      </c>
      <c r="K55" s="11"/>
      <c r="L55" s="52">
        <v>2004</v>
      </c>
      <c r="M55" s="11"/>
      <c r="N55" s="52">
        <v>2005</v>
      </c>
      <c r="O55" s="52"/>
      <c r="P55" s="52">
        <v>2006</v>
      </c>
    </row>
    <row r="56" spans="1:16" ht="15" customHeight="1" thickBot="1">
      <c r="A56" s="10"/>
      <c r="B56" s="10"/>
      <c r="C56" s="9"/>
      <c r="D56" s="9"/>
      <c r="E56" s="12"/>
      <c r="F56" s="12" t="s">
        <v>177</v>
      </c>
      <c r="G56" s="9"/>
      <c r="H56" s="12" t="s">
        <v>178</v>
      </c>
      <c r="I56" s="9"/>
      <c r="J56" s="12" t="s">
        <v>179</v>
      </c>
      <c r="K56" s="12"/>
      <c r="L56" s="12" t="s">
        <v>180</v>
      </c>
      <c r="M56" s="12"/>
      <c r="N56" s="12" t="s">
        <v>192</v>
      </c>
      <c r="O56" s="12"/>
      <c r="P56" s="12" t="s">
        <v>199</v>
      </c>
    </row>
    <row r="57" spans="10:14" ht="15">
      <c r="J57" s="31"/>
      <c r="K57" s="31"/>
      <c r="N57" s="31" t="s">
        <v>21</v>
      </c>
    </row>
    <row r="58" spans="1:16" ht="15">
      <c r="A58" s="8" t="s">
        <v>22</v>
      </c>
      <c r="E58" s="11"/>
      <c r="F58" s="112">
        <v>7.903240777067465</v>
      </c>
      <c r="G58" s="112"/>
      <c r="H58" s="26">
        <v>8.276355043043328</v>
      </c>
      <c r="I58" s="56"/>
      <c r="J58" s="88">
        <v>7.606640385287966</v>
      </c>
      <c r="L58" s="26">
        <v>8.063556777497256</v>
      </c>
      <c r="N58" s="26">
        <v>8.225412189791548</v>
      </c>
      <c r="P58" s="116"/>
    </row>
    <row r="59" spans="1:16" ht="15">
      <c r="A59" s="8" t="s">
        <v>23</v>
      </c>
      <c r="E59" s="11"/>
      <c r="F59" s="112">
        <v>17.671613350422433</v>
      </c>
      <c r="G59" s="112"/>
      <c r="H59" s="26">
        <v>22.354033252946845</v>
      </c>
      <c r="I59" s="56"/>
      <c r="J59" s="88">
        <v>23.142522666304455</v>
      </c>
      <c r="L59" s="26">
        <v>23.626496632005754</v>
      </c>
      <c r="N59" s="26">
        <v>22.36379681711325</v>
      </c>
      <c r="P59" s="116"/>
    </row>
    <row r="60" spans="1:16" ht="15">
      <c r="A60" s="8" t="s">
        <v>24</v>
      </c>
      <c r="E60" s="11"/>
      <c r="F60" s="112">
        <v>2.4649597228115834</v>
      </c>
      <c r="G60" s="112"/>
      <c r="H60" s="26">
        <v>3.254644644309963</v>
      </c>
      <c r="I60" s="56"/>
      <c r="J60" s="88">
        <v>2.543846928657373</v>
      </c>
      <c r="L60" s="26">
        <v>3.4089182761857044</v>
      </c>
      <c r="N60" s="26">
        <v>3.640997096782064</v>
      </c>
      <c r="P60" s="116"/>
    </row>
    <row r="61" spans="1:16" ht="15">
      <c r="A61" s="8" t="s">
        <v>25</v>
      </c>
      <c r="E61" s="11"/>
      <c r="F61" s="112">
        <v>2.0516557974083174</v>
      </c>
      <c r="G61" s="112"/>
      <c r="H61" s="26">
        <v>2.4579996303597835</v>
      </c>
      <c r="I61" s="56"/>
      <c r="J61" s="88">
        <v>1.7544715782526195</v>
      </c>
      <c r="L61" s="26">
        <v>2.158875777641928</v>
      </c>
      <c r="N61" s="26">
        <v>2.0694366569976284</v>
      </c>
      <c r="P61" s="116"/>
    </row>
    <row r="62" spans="1:16" ht="15">
      <c r="A62" s="8" t="s">
        <v>26</v>
      </c>
      <c r="E62" s="11"/>
      <c r="F62" s="112">
        <v>4.221480583053746</v>
      </c>
      <c r="G62" s="112"/>
      <c r="H62" s="26">
        <v>4.538377580965528</v>
      </c>
      <c r="I62" s="56"/>
      <c r="J62" s="88">
        <v>4.730914659612975</v>
      </c>
      <c r="L62" s="26">
        <v>4.8954265007607</v>
      </c>
      <c r="N62" s="26">
        <v>4.773247354794554</v>
      </c>
      <c r="P62" s="116"/>
    </row>
    <row r="63" spans="1:16" ht="15">
      <c r="A63" s="8" t="s">
        <v>169</v>
      </c>
      <c r="E63" s="11"/>
      <c r="F63" s="112">
        <v>5.678347719286275</v>
      </c>
      <c r="G63" s="112"/>
      <c r="H63" s="26">
        <v>5.834478733849626</v>
      </c>
      <c r="I63" s="56"/>
      <c r="J63" s="88">
        <v>5.242207290600575</v>
      </c>
      <c r="L63" s="26">
        <v>5.6381445410077955</v>
      </c>
      <c r="N63" s="26">
        <v>5.52945856837365</v>
      </c>
      <c r="P63" s="116"/>
    </row>
    <row r="64" spans="1:16" ht="15">
      <c r="A64" s="8" t="s">
        <v>170</v>
      </c>
      <c r="E64" s="11"/>
      <c r="F64" s="112">
        <v>4.643722194452941</v>
      </c>
      <c r="G64" s="112"/>
      <c r="H64" s="26">
        <v>5.20485517291864</v>
      </c>
      <c r="I64" s="56"/>
      <c r="J64" s="88">
        <v>4.698971840712038</v>
      </c>
      <c r="L64" s="26">
        <v>4.960089264009202</v>
      </c>
      <c r="N64" s="26">
        <v>5.0418623924216535</v>
      </c>
      <c r="P64" s="116"/>
    </row>
    <row r="65" spans="1:16" ht="15">
      <c r="A65" s="8" t="s">
        <v>27</v>
      </c>
      <c r="E65" s="11"/>
      <c r="F65" s="112">
        <v>8.158831363500097</v>
      </c>
      <c r="G65" s="112"/>
      <c r="H65" s="26">
        <v>7.61624676473479</v>
      </c>
      <c r="I65" s="56"/>
      <c r="J65" s="88">
        <v>8.636089211827635</v>
      </c>
      <c r="L65" s="26">
        <v>9.651836477939076</v>
      </c>
      <c r="N65" s="26">
        <v>9.214770703233976</v>
      </c>
      <c r="P65" s="116"/>
    </row>
    <row r="66" spans="1:16" ht="15">
      <c r="A66" s="8" t="s">
        <v>28</v>
      </c>
      <c r="E66" s="11"/>
      <c r="F66" s="112">
        <v>5.101887283078776</v>
      </c>
      <c r="G66" s="112"/>
      <c r="H66" s="26">
        <v>5.306397893821919</v>
      </c>
      <c r="I66" s="56"/>
      <c r="J66" s="88">
        <v>5.21798299573795</v>
      </c>
      <c r="L66" s="26">
        <v>6.026681633166884</v>
      </c>
      <c r="N66" s="26">
        <v>6.484844587615186</v>
      </c>
      <c r="P66" s="116"/>
    </row>
    <row r="67" spans="1:16" ht="15">
      <c r="A67" s="8" t="s">
        <v>29</v>
      </c>
      <c r="E67" s="11"/>
      <c r="F67" s="112">
        <v>7.0610210575417325</v>
      </c>
      <c r="G67" s="112"/>
      <c r="H67" s="26">
        <v>7.990304523590732</v>
      </c>
      <c r="I67" s="56"/>
      <c r="J67" s="88">
        <v>7.187405986460261</v>
      </c>
      <c r="L67" s="26">
        <v>6.7303822227330485</v>
      </c>
      <c r="N67" s="26">
        <v>6.818662310513029</v>
      </c>
      <c r="P67" s="116"/>
    </row>
    <row r="68" spans="1:16" ht="15">
      <c r="A68" s="8" t="s">
        <v>30</v>
      </c>
      <c r="E68" s="11"/>
      <c r="F68" s="112">
        <v>37.072963663537436</v>
      </c>
      <c r="G68" s="112"/>
      <c r="H68" s="26">
        <v>31.978049174563044</v>
      </c>
      <c r="I68" s="56"/>
      <c r="J68" s="88">
        <v>30.423701412885112</v>
      </c>
      <c r="L68" s="26">
        <v>27.770239860916035</v>
      </c>
      <c r="N68" s="26">
        <v>29.29163879025661</v>
      </c>
      <c r="P68" s="116"/>
    </row>
    <row r="69" spans="1:16" ht="15">
      <c r="A69" s="8" t="s">
        <v>31</v>
      </c>
      <c r="E69" s="11"/>
      <c r="F69" s="112">
        <v>1.0209189683184403</v>
      </c>
      <c r="G69" s="112"/>
      <c r="H69" s="26">
        <v>1.178387558961315</v>
      </c>
      <c r="I69" s="56"/>
      <c r="J69" s="88">
        <v>0.9849558990545584</v>
      </c>
      <c r="L69" s="26">
        <v>1.0804220224641559</v>
      </c>
      <c r="N69" s="26">
        <v>0.947436610483054</v>
      </c>
      <c r="P69" s="116"/>
    </row>
    <row r="70" spans="1:16" ht="15">
      <c r="A70" s="8" t="s">
        <v>32</v>
      </c>
      <c r="E70" s="11"/>
      <c r="F70" s="112">
        <v>6.540596210003763</v>
      </c>
      <c r="G70" s="112"/>
      <c r="H70" s="26">
        <v>6.853922225927031</v>
      </c>
      <c r="I70" s="56"/>
      <c r="J70" s="88">
        <v>6.698343662476712</v>
      </c>
      <c r="L70" s="26">
        <v>7.234485825594676</v>
      </c>
      <c r="N70" s="26">
        <v>7.271207524365822</v>
      </c>
      <c r="P70" s="116"/>
    </row>
    <row r="71" spans="1:16" ht="15.75" thickBot="1">
      <c r="A71" s="9"/>
      <c r="B71" s="9"/>
      <c r="C71" s="9"/>
      <c r="D71" s="9"/>
      <c r="E71" s="9"/>
      <c r="F71" s="9"/>
      <c r="G71" s="9"/>
      <c r="H71" s="9"/>
      <c r="I71" s="9"/>
      <c r="J71" s="9"/>
      <c r="K71" s="9"/>
      <c r="L71" s="9"/>
      <c r="M71" s="9"/>
      <c r="N71" s="9"/>
      <c r="O71" s="9"/>
      <c r="P71" s="9"/>
    </row>
    <row r="72" ht="15.75" customHeight="1">
      <c r="A72" s="45" t="s">
        <v>172</v>
      </c>
    </row>
    <row r="73" ht="6.75" customHeight="1"/>
    <row r="74"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30.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B6" sqref="B6:K15"/>
    </sheetView>
  </sheetViews>
  <sheetFormatPr defaultColWidth="9.140625" defaultRowHeight="12.75"/>
  <cols>
    <col min="1" max="1" width="23.7109375" style="490" customWidth="1"/>
    <col min="2" max="4" width="10.28125" style="490" customWidth="1"/>
    <col min="5" max="5" width="12.7109375" style="490" customWidth="1"/>
    <col min="6" max="6" width="12.421875" style="490" customWidth="1"/>
    <col min="7" max="7" width="8.28125" style="490" customWidth="1"/>
    <col min="8" max="8" width="9.57421875" style="490" customWidth="1"/>
    <col min="9" max="9" width="11.00390625" style="490" customWidth="1"/>
    <col min="10" max="10" width="8.28125" style="490" customWidth="1"/>
    <col min="11" max="16384" width="9.140625" style="490" customWidth="1"/>
  </cols>
  <sheetData>
    <row r="1" spans="1:11" ht="15.75">
      <c r="A1" s="411" t="s">
        <v>729</v>
      </c>
      <c r="B1" s="324"/>
      <c r="C1" s="324"/>
      <c r="D1" s="324"/>
      <c r="E1" s="324"/>
      <c r="F1" s="324"/>
      <c r="G1" s="324"/>
      <c r="H1" s="324"/>
      <c r="I1" s="324"/>
      <c r="J1" s="324"/>
      <c r="K1" s="324"/>
    </row>
    <row r="2" spans="1:11" ht="15">
      <c r="A2" s="313" t="s">
        <v>514</v>
      </c>
      <c r="B2" s="324"/>
      <c r="C2" s="324"/>
      <c r="D2" s="324"/>
      <c r="E2" s="324"/>
      <c r="F2" s="324"/>
      <c r="G2" s="324"/>
      <c r="H2" s="324"/>
      <c r="I2" s="324"/>
      <c r="J2" s="324"/>
      <c r="K2" s="324"/>
    </row>
    <row r="3" spans="1:11" ht="15.75">
      <c r="A3" s="496" t="s">
        <v>726</v>
      </c>
      <c r="B3" s="325"/>
      <c r="C3" s="325"/>
      <c r="D3" s="325"/>
      <c r="E3" s="491"/>
      <c r="F3" s="492" t="s">
        <v>286</v>
      </c>
      <c r="G3" s="325"/>
      <c r="H3" s="325"/>
      <c r="I3" s="325"/>
      <c r="J3" s="325"/>
      <c r="K3" s="325"/>
    </row>
    <row r="4" spans="1:11" ht="38.25">
      <c r="A4" s="323" t="s">
        <v>287</v>
      </c>
      <c r="B4" s="493" t="s">
        <v>730</v>
      </c>
      <c r="C4" s="493" t="s">
        <v>733</v>
      </c>
      <c r="D4" s="493" t="s">
        <v>732</v>
      </c>
      <c r="E4" s="493" t="s">
        <v>378</v>
      </c>
      <c r="F4" s="493" t="s">
        <v>289</v>
      </c>
      <c r="G4" s="493" t="s">
        <v>39</v>
      </c>
      <c r="H4" s="493" t="s">
        <v>379</v>
      </c>
      <c r="I4" s="493" t="s">
        <v>293</v>
      </c>
      <c r="J4" s="493" t="s">
        <v>380</v>
      </c>
      <c r="K4" s="493" t="s">
        <v>33</v>
      </c>
    </row>
    <row r="5" spans="1:11" ht="12.75">
      <c r="A5" s="325"/>
      <c r="B5" s="494"/>
      <c r="C5" s="494"/>
      <c r="D5" s="494"/>
      <c r="E5" s="494"/>
      <c r="F5" s="494"/>
      <c r="G5" s="494"/>
      <c r="H5" s="494"/>
      <c r="I5" s="494"/>
      <c r="J5" s="494"/>
      <c r="K5" s="495" t="s">
        <v>72</v>
      </c>
    </row>
    <row r="6" spans="1:11" ht="12.75">
      <c r="A6" s="325" t="s">
        <v>730</v>
      </c>
      <c r="B6" s="357">
        <v>2199.33560766537</v>
      </c>
      <c r="C6" s="357">
        <v>54.369386707000004</v>
      </c>
      <c r="D6" s="357">
        <v>4.86660638536</v>
      </c>
      <c r="E6" s="357">
        <v>1.80715972356</v>
      </c>
      <c r="F6" s="357">
        <v>3.42933867247</v>
      </c>
      <c r="G6" s="357">
        <v>54.835392256480006</v>
      </c>
      <c r="H6" s="357">
        <v>42.38214696988</v>
      </c>
      <c r="I6" s="357">
        <v>17.28613199286</v>
      </c>
      <c r="J6" s="357">
        <v>9.73445703554</v>
      </c>
      <c r="K6" s="520">
        <v>2388.04622740852</v>
      </c>
    </row>
    <row r="7" spans="1:11" ht="12.75">
      <c r="A7" s="325" t="s">
        <v>731</v>
      </c>
      <c r="B7" s="357">
        <v>62.454046399640006</v>
      </c>
      <c r="C7" s="357">
        <v>1496.8621615205698</v>
      </c>
      <c r="D7" s="357">
        <v>35.28601791765</v>
      </c>
      <c r="E7" s="357">
        <v>2.4766680741300005</v>
      </c>
      <c r="F7" s="357">
        <v>2.15353390892</v>
      </c>
      <c r="G7" s="357">
        <v>3.18194143289</v>
      </c>
      <c r="H7" s="357">
        <v>45.908738243170006</v>
      </c>
      <c r="I7" s="357">
        <v>4.18526952801</v>
      </c>
      <c r="J7" s="357">
        <v>18.373634632250003</v>
      </c>
      <c r="K7" s="520">
        <v>1670.88201165723</v>
      </c>
    </row>
    <row r="8" spans="1:11" ht="12.75">
      <c r="A8" s="325" t="s">
        <v>732</v>
      </c>
      <c r="B8" s="357">
        <v>4.929674199300001</v>
      </c>
      <c r="C8" s="357">
        <v>33.19803402408001</v>
      </c>
      <c r="D8" s="357">
        <v>402.2382300933301</v>
      </c>
      <c r="E8" s="357">
        <v>9.48881915235</v>
      </c>
      <c r="F8" s="357">
        <v>0.12472574871000001</v>
      </c>
      <c r="G8" s="357">
        <v>0.32170686996000003</v>
      </c>
      <c r="H8" s="357">
        <v>7.16948466583</v>
      </c>
      <c r="I8" s="357">
        <v>2.2891589308500007</v>
      </c>
      <c r="J8" s="357">
        <v>1.30793213012</v>
      </c>
      <c r="K8" s="520">
        <v>461.0677658145301</v>
      </c>
    </row>
    <row r="9" spans="1:11" ht="12.75">
      <c r="A9" s="325" t="s">
        <v>378</v>
      </c>
      <c r="B9" s="357">
        <v>2.36366055408</v>
      </c>
      <c r="C9" s="357">
        <v>3.0149208501800007</v>
      </c>
      <c r="D9" s="357">
        <v>11.728964527810001</v>
      </c>
      <c r="E9" s="357">
        <v>541.1419733170599</v>
      </c>
      <c r="F9" s="357">
        <v>0.06020241232000001</v>
      </c>
      <c r="G9" s="357">
        <v>0.30842973493000003</v>
      </c>
      <c r="H9" s="357">
        <v>0.65191146424</v>
      </c>
      <c r="I9" s="357">
        <v>8.208803309220002</v>
      </c>
      <c r="J9" s="357">
        <v>1.26474692682</v>
      </c>
      <c r="K9" s="520">
        <v>568.7436130966598</v>
      </c>
    </row>
    <row r="10" spans="1:11" ht="12.75">
      <c r="A10" s="325" t="s">
        <v>289</v>
      </c>
      <c r="B10" s="357">
        <v>3.43125213395</v>
      </c>
      <c r="C10" s="357">
        <v>2.43545346273</v>
      </c>
      <c r="D10" s="357">
        <v>0.11203800622000001</v>
      </c>
      <c r="E10" s="357">
        <v>0.05813326544</v>
      </c>
      <c r="F10" s="357">
        <v>115.70881793574</v>
      </c>
      <c r="G10" s="357">
        <v>2.6414523537600005</v>
      </c>
      <c r="H10" s="357">
        <v>0.22853335374000003</v>
      </c>
      <c r="I10" s="357">
        <v>0.16047265941000002</v>
      </c>
      <c r="J10" s="357">
        <v>5.483571959000001</v>
      </c>
      <c r="K10" s="520">
        <v>130.25972512999002</v>
      </c>
    </row>
    <row r="11" spans="1:11" ht="12.75">
      <c r="A11" s="325" t="s">
        <v>39</v>
      </c>
      <c r="B11" s="357">
        <v>58.2987554047</v>
      </c>
      <c r="C11" s="357">
        <v>2.85971863346</v>
      </c>
      <c r="D11" s="357">
        <v>0.6670735504799999</v>
      </c>
      <c r="E11" s="357">
        <v>0.26537341301</v>
      </c>
      <c r="F11" s="357">
        <v>2.64775768288</v>
      </c>
      <c r="G11" s="357">
        <v>297.23186135671</v>
      </c>
      <c r="H11" s="357">
        <v>1.3706746900300004</v>
      </c>
      <c r="I11" s="357">
        <v>0.76294743955</v>
      </c>
      <c r="J11" s="357">
        <v>0.9255886203400001</v>
      </c>
      <c r="K11" s="520">
        <v>365.02975079116</v>
      </c>
    </row>
    <row r="12" spans="1:11" ht="12.75">
      <c r="A12" s="325" t="s">
        <v>379</v>
      </c>
      <c r="B12" s="357">
        <v>43.35045005715</v>
      </c>
      <c r="C12" s="357">
        <v>39.92829439476999</v>
      </c>
      <c r="D12" s="357">
        <v>6.50227688335</v>
      </c>
      <c r="E12" s="357">
        <v>0.6323492274400001</v>
      </c>
      <c r="F12" s="357">
        <v>0.24876440667000005</v>
      </c>
      <c r="G12" s="357">
        <v>1.06442104744</v>
      </c>
      <c r="H12" s="357">
        <v>241.43961090013</v>
      </c>
      <c r="I12" s="357">
        <v>1.31292990426</v>
      </c>
      <c r="J12" s="357">
        <v>1.06012215036</v>
      </c>
      <c r="K12" s="520">
        <v>335.53921897157</v>
      </c>
    </row>
    <row r="13" spans="1:11" ht="12.75">
      <c r="A13" s="325" t="s">
        <v>293</v>
      </c>
      <c r="B13" s="357">
        <v>18.38918293972</v>
      </c>
      <c r="C13" s="357">
        <v>3.80580979207</v>
      </c>
      <c r="D13" s="357">
        <v>2.48432723798</v>
      </c>
      <c r="E13" s="357">
        <v>9.264564142670002</v>
      </c>
      <c r="F13" s="357">
        <v>0.18911852598</v>
      </c>
      <c r="G13" s="357">
        <v>0.59201037919</v>
      </c>
      <c r="H13" s="357">
        <v>1.4004872456400002</v>
      </c>
      <c r="I13" s="357">
        <v>353.17787323384005</v>
      </c>
      <c r="J13" s="357">
        <v>2.4258733883</v>
      </c>
      <c r="K13" s="520">
        <v>391.72924688539</v>
      </c>
    </row>
    <row r="14" spans="1:11" ht="12.75">
      <c r="A14" s="325" t="s">
        <v>380</v>
      </c>
      <c r="B14" s="357">
        <v>8.224145213729999</v>
      </c>
      <c r="C14" s="357">
        <v>17.955231627499998</v>
      </c>
      <c r="D14" s="357">
        <v>1.24614991007</v>
      </c>
      <c r="E14" s="357">
        <v>1.2136897123000001</v>
      </c>
      <c r="F14" s="357">
        <v>5.56335554488</v>
      </c>
      <c r="G14" s="357">
        <v>0.8972083962399999</v>
      </c>
      <c r="H14" s="357">
        <v>0.9794548465100001</v>
      </c>
      <c r="I14" s="357">
        <v>2.39804737512</v>
      </c>
      <c r="J14" s="357">
        <v>0.31144845071</v>
      </c>
      <c r="K14" s="520">
        <v>38.78873107706</v>
      </c>
    </row>
    <row r="15" spans="1:11" ht="12.75">
      <c r="A15" s="323" t="s">
        <v>33</v>
      </c>
      <c r="B15" s="520">
        <v>2400.776774567639</v>
      </c>
      <c r="C15" s="520">
        <v>1654.4290110123602</v>
      </c>
      <c r="D15" s="520">
        <v>465.1316845122501</v>
      </c>
      <c r="E15" s="520">
        <v>566.34873002796</v>
      </c>
      <c r="F15" s="520">
        <v>130.12561483857002</v>
      </c>
      <c r="G15" s="520">
        <v>361.0744238276</v>
      </c>
      <c r="H15" s="520">
        <v>341.53104237917</v>
      </c>
      <c r="I15" s="520">
        <v>389.78163437312</v>
      </c>
      <c r="J15" s="520">
        <v>40.88737529344001</v>
      </c>
      <c r="K15" s="520">
        <v>6350.086290832111</v>
      </c>
    </row>
    <row r="16" spans="1:11" ht="12.75">
      <c r="A16" s="325"/>
      <c r="B16" s="357"/>
      <c r="C16" s="357"/>
      <c r="D16" s="357"/>
      <c r="E16" s="357"/>
      <c r="F16" s="357"/>
      <c r="G16" s="357"/>
      <c r="H16" s="357"/>
      <c r="I16" s="357"/>
      <c r="J16" s="357"/>
      <c r="K16" s="357"/>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6" r:id="rId2"/>
  <headerFooter>
    <oddHeader>&amp;R&amp;"Arial,Bold"&amp;14PERSONAL AND CROSS - MODAL TRAVEL</oddHeader>
  </headerFooter>
  <tableParts>
    <tablePart r:id="rId1"/>
  </tableParts>
</worksheet>
</file>

<file path=xl/worksheets/sheet31.xml><?xml version="1.0" encoding="utf-8"?>
<worksheet xmlns="http://schemas.openxmlformats.org/spreadsheetml/2006/main" xmlns:r="http://schemas.openxmlformats.org/officeDocument/2006/relationships">
  <dimension ref="A1:K15"/>
  <sheetViews>
    <sheetView zoomScalePageLayoutView="0" workbookViewId="0" topLeftCell="A1">
      <selection activeCell="B6" sqref="B6:K15"/>
    </sheetView>
  </sheetViews>
  <sheetFormatPr defaultColWidth="9.140625" defaultRowHeight="12.75"/>
  <cols>
    <col min="1" max="1" width="27.00390625" style="434" customWidth="1"/>
    <col min="2" max="10" width="10.421875" style="434" customWidth="1"/>
    <col min="11" max="16384" width="9.140625" style="434" customWidth="1"/>
  </cols>
  <sheetData>
    <row r="1" ht="15.75">
      <c r="A1" s="411" t="s">
        <v>734</v>
      </c>
    </row>
    <row r="2" ht="15">
      <c r="A2" s="313" t="s">
        <v>514</v>
      </c>
    </row>
    <row r="3" spans="1:11" ht="15.75">
      <c r="A3" s="496" t="s">
        <v>294</v>
      </c>
      <c r="B3" s="325"/>
      <c r="C3" s="325"/>
      <c r="D3" s="325"/>
      <c r="E3" s="491"/>
      <c r="F3" s="492" t="s">
        <v>286</v>
      </c>
      <c r="G3" s="325"/>
      <c r="H3" s="325"/>
      <c r="I3" s="325"/>
      <c r="J3" s="325"/>
      <c r="K3" s="325"/>
    </row>
    <row r="4" spans="1:11" ht="38.25">
      <c r="A4" s="323" t="s">
        <v>287</v>
      </c>
      <c r="B4" s="493" t="s">
        <v>730</v>
      </c>
      <c r="C4" s="493" t="s">
        <v>733</v>
      </c>
      <c r="D4" s="493" t="s">
        <v>732</v>
      </c>
      <c r="E4" s="493" t="s">
        <v>378</v>
      </c>
      <c r="F4" s="493" t="s">
        <v>289</v>
      </c>
      <c r="G4" s="493" t="s">
        <v>39</v>
      </c>
      <c r="H4" s="493" t="s">
        <v>379</v>
      </c>
      <c r="I4" s="493" t="s">
        <v>293</v>
      </c>
      <c r="J4" s="493" t="s">
        <v>380</v>
      </c>
      <c r="K4" s="493" t="s">
        <v>33</v>
      </c>
    </row>
    <row r="5" spans="1:11" ht="12.75">
      <c r="A5" s="325"/>
      <c r="B5" s="494"/>
      <c r="C5" s="494"/>
      <c r="D5" s="494"/>
      <c r="E5" s="494"/>
      <c r="F5" s="494"/>
      <c r="G5" s="494"/>
      <c r="H5" s="494"/>
      <c r="I5" s="494"/>
      <c r="J5" s="494"/>
      <c r="K5" s="495" t="s">
        <v>72</v>
      </c>
    </row>
    <row r="6" spans="1:11" ht="12.75">
      <c r="A6" s="325" t="s">
        <v>730</v>
      </c>
      <c r="B6" s="357">
        <v>1830.04588536537</v>
      </c>
      <c r="C6" s="357">
        <v>42.654774607</v>
      </c>
      <c r="D6" s="357">
        <v>4.00714208536</v>
      </c>
      <c r="E6" s="357">
        <v>1.32241042356</v>
      </c>
      <c r="F6" s="357">
        <v>3.08750547247</v>
      </c>
      <c r="G6" s="357">
        <v>45.990113056480006</v>
      </c>
      <c r="H6" s="357">
        <v>37.70208066988</v>
      </c>
      <c r="I6" s="357">
        <v>14.347404592859998</v>
      </c>
      <c r="J6" s="357">
        <v>5.37665313554</v>
      </c>
      <c r="K6" s="520">
        <v>1984.5339694085199</v>
      </c>
    </row>
    <row r="7" spans="1:11" ht="12.75">
      <c r="A7" s="325" t="s">
        <v>731</v>
      </c>
      <c r="B7" s="357">
        <v>50.94153229964001</v>
      </c>
      <c r="C7" s="357">
        <v>1242.68243262057</v>
      </c>
      <c r="D7" s="357">
        <v>31.539087517650003</v>
      </c>
      <c r="E7" s="357">
        <v>1.6590744741300003</v>
      </c>
      <c r="F7" s="357">
        <v>1.8785842089200002</v>
      </c>
      <c r="G7" s="357">
        <v>2.4784309328900003</v>
      </c>
      <c r="H7" s="357">
        <v>40.56035294317</v>
      </c>
      <c r="I7" s="357">
        <v>3.2799157280099998</v>
      </c>
      <c r="J7" s="357">
        <v>9.812334832250002</v>
      </c>
      <c r="K7" s="520">
        <v>1384.8317455572299</v>
      </c>
    </row>
    <row r="8" spans="1:11" ht="12.75">
      <c r="A8" s="325" t="s">
        <v>732</v>
      </c>
      <c r="B8" s="357">
        <v>4.138589799300001</v>
      </c>
      <c r="C8" s="357">
        <v>30.053427424080006</v>
      </c>
      <c r="D8" s="357">
        <v>358.3299726933301</v>
      </c>
      <c r="E8" s="357">
        <v>8.69800205235</v>
      </c>
      <c r="F8" s="357">
        <v>0.11814284871000001</v>
      </c>
      <c r="G8" s="357">
        <v>0.28367916996000003</v>
      </c>
      <c r="H8" s="357">
        <v>6.77851206583</v>
      </c>
      <c r="I8" s="357">
        <v>2.0631692308500007</v>
      </c>
      <c r="J8" s="357">
        <v>0.8920379301200001</v>
      </c>
      <c r="K8" s="520">
        <v>411.3555332145301</v>
      </c>
    </row>
    <row r="9" spans="1:11" ht="12.75">
      <c r="A9" s="325" t="s">
        <v>378</v>
      </c>
      <c r="B9" s="357">
        <v>1.91792655408</v>
      </c>
      <c r="C9" s="357">
        <v>2.2686210501800006</v>
      </c>
      <c r="D9" s="357">
        <v>10.890996727810002</v>
      </c>
      <c r="E9" s="357">
        <v>496.8560987170599</v>
      </c>
      <c r="F9" s="357">
        <v>0.05610711232000001</v>
      </c>
      <c r="G9" s="357">
        <v>0.20654943493000003</v>
      </c>
      <c r="H9" s="357">
        <v>0.55508976424</v>
      </c>
      <c r="I9" s="357">
        <v>7.379393609220002</v>
      </c>
      <c r="J9" s="357">
        <v>0.86728232682</v>
      </c>
      <c r="K9" s="520">
        <v>520.9980652966599</v>
      </c>
    </row>
    <row r="10" spans="1:11" ht="12.75">
      <c r="A10" s="325" t="s">
        <v>289</v>
      </c>
      <c r="B10" s="357">
        <v>3.1444743339500003</v>
      </c>
      <c r="C10" s="357">
        <v>2.19589626273</v>
      </c>
      <c r="D10" s="357">
        <v>0.10857420622000001</v>
      </c>
      <c r="E10" s="357">
        <v>0.055473765439999996</v>
      </c>
      <c r="F10" s="357">
        <v>106.31888483574</v>
      </c>
      <c r="G10" s="357">
        <v>2.5166199537600007</v>
      </c>
      <c r="H10" s="357">
        <v>0.21922435374000002</v>
      </c>
      <c r="I10" s="357">
        <v>0.14605285941</v>
      </c>
      <c r="J10" s="357">
        <v>4.842147959000001</v>
      </c>
      <c r="K10" s="520">
        <v>119.54734852999</v>
      </c>
    </row>
    <row r="11" spans="1:11" ht="12.75">
      <c r="A11" s="325" t="s">
        <v>39</v>
      </c>
      <c r="B11" s="357">
        <v>49.970434704700004</v>
      </c>
      <c r="C11" s="357">
        <v>2.23237603346</v>
      </c>
      <c r="D11" s="357">
        <v>0.62363595048</v>
      </c>
      <c r="E11" s="357">
        <v>0.19058191301000002</v>
      </c>
      <c r="F11" s="357">
        <v>2.51157418288</v>
      </c>
      <c r="G11" s="357">
        <v>265.15239995671</v>
      </c>
      <c r="H11" s="357">
        <v>1.2602449900300003</v>
      </c>
      <c r="I11" s="357">
        <v>0.71239563955</v>
      </c>
      <c r="J11" s="357">
        <v>0.5419090203400001</v>
      </c>
      <c r="K11" s="520">
        <v>323.19555239115994</v>
      </c>
    </row>
    <row r="12" spans="1:11" ht="12.75">
      <c r="A12" s="325" t="s">
        <v>379</v>
      </c>
      <c r="B12" s="357">
        <v>39.03188735715</v>
      </c>
      <c r="C12" s="357">
        <v>34.943930594769995</v>
      </c>
      <c r="D12" s="357">
        <v>6.11493008335</v>
      </c>
      <c r="E12" s="357">
        <v>0.5633798274400001</v>
      </c>
      <c r="F12" s="357">
        <v>0.22918430667000006</v>
      </c>
      <c r="G12" s="357">
        <v>0.96068404744</v>
      </c>
      <c r="H12" s="357">
        <v>216.15999000013</v>
      </c>
      <c r="I12" s="357">
        <v>1.19557500426</v>
      </c>
      <c r="J12" s="357">
        <v>0.75063075036</v>
      </c>
      <c r="K12" s="520">
        <v>299.95019197157</v>
      </c>
    </row>
    <row r="13" spans="1:11" ht="12.75">
      <c r="A13" s="325" t="s">
        <v>293</v>
      </c>
      <c r="B13" s="357">
        <v>15.742565539720001</v>
      </c>
      <c r="C13" s="357">
        <v>2.99086519207</v>
      </c>
      <c r="D13" s="357">
        <v>2.23382963798</v>
      </c>
      <c r="E13" s="357">
        <v>8.520729442670001</v>
      </c>
      <c r="F13" s="357">
        <v>0.16924292598000001</v>
      </c>
      <c r="G13" s="357">
        <v>0.53986077919</v>
      </c>
      <c r="H13" s="357">
        <v>1.2961919456400002</v>
      </c>
      <c r="I13" s="357">
        <v>327.52767763384</v>
      </c>
      <c r="J13" s="357">
        <v>1.9708957883</v>
      </c>
      <c r="K13" s="520">
        <v>360.99185888539006</v>
      </c>
    </row>
    <row r="14" spans="1:11" ht="12.75">
      <c r="A14" s="325" t="s">
        <v>380</v>
      </c>
      <c r="B14" s="357">
        <v>4.19964161373</v>
      </c>
      <c r="C14" s="357">
        <v>9.8396190275</v>
      </c>
      <c r="D14" s="357">
        <v>0.8045004100700001</v>
      </c>
      <c r="E14" s="357">
        <v>0.8542276123000001</v>
      </c>
      <c r="F14" s="357">
        <v>4.9020118448800005</v>
      </c>
      <c r="G14" s="357">
        <v>0.46843009624000004</v>
      </c>
      <c r="H14" s="357">
        <v>0.6931099465100001</v>
      </c>
      <c r="I14" s="357">
        <v>1.9833582751199998</v>
      </c>
      <c r="J14" s="357">
        <v>0.29355075071</v>
      </c>
      <c r="K14" s="520">
        <v>24.03844957706</v>
      </c>
    </row>
    <row r="15" spans="1:11" ht="12.75">
      <c r="A15" s="323" t="s">
        <v>33</v>
      </c>
      <c r="B15" s="520">
        <v>1999.1329375676398</v>
      </c>
      <c r="C15" s="520">
        <v>1369.86194281236</v>
      </c>
      <c r="D15" s="520">
        <v>414.65266931225005</v>
      </c>
      <c r="E15" s="520">
        <v>518.7199782279598</v>
      </c>
      <c r="F15" s="520">
        <v>119.27123773857</v>
      </c>
      <c r="G15" s="520">
        <v>318.5967674276</v>
      </c>
      <c r="H15" s="520">
        <v>305.22479667916997</v>
      </c>
      <c r="I15" s="520">
        <v>358.63494257312004</v>
      </c>
      <c r="J15" s="520">
        <v>25.347442493440003</v>
      </c>
      <c r="K15" s="520">
        <v>5429.44271483211</v>
      </c>
    </row>
  </sheetData>
  <sheetProtection/>
  <printOptions/>
  <pageMargins left="0.7" right="0.7" top="0.75" bottom="0.75" header="0.3" footer="0.3"/>
  <pageSetup orientation="portrait" paperSize="9"/>
  <tableParts>
    <tablePart r:id="rId1"/>
  </tableParts>
</worksheet>
</file>

<file path=xl/worksheets/sheet32.xml><?xml version="1.0" encoding="utf-8"?>
<worksheet xmlns="http://schemas.openxmlformats.org/spreadsheetml/2006/main" xmlns:r="http://schemas.openxmlformats.org/officeDocument/2006/relationships">
  <dimension ref="A1:K15"/>
  <sheetViews>
    <sheetView zoomScalePageLayoutView="0" workbookViewId="0" topLeftCell="A1">
      <selection activeCell="B6" sqref="B6:K15"/>
    </sheetView>
  </sheetViews>
  <sheetFormatPr defaultColWidth="9.140625" defaultRowHeight="12.75"/>
  <cols>
    <col min="1" max="1" width="25.7109375" style="434" customWidth="1"/>
    <col min="2" max="10" width="10.140625" style="434" customWidth="1"/>
    <col min="11" max="16384" width="9.140625" style="434" customWidth="1"/>
  </cols>
  <sheetData>
    <row r="1" ht="15.75">
      <c r="A1" s="411" t="s">
        <v>735</v>
      </c>
    </row>
    <row r="2" ht="15">
      <c r="A2" s="313" t="s">
        <v>514</v>
      </c>
    </row>
    <row r="3" spans="1:11" ht="15.75">
      <c r="A3" s="496" t="s">
        <v>305</v>
      </c>
      <c r="B3" s="325"/>
      <c r="C3" s="325"/>
      <c r="D3" s="325"/>
      <c r="E3" s="491"/>
      <c r="F3" s="492" t="s">
        <v>286</v>
      </c>
      <c r="G3" s="325"/>
      <c r="H3" s="325"/>
      <c r="I3" s="325"/>
      <c r="J3" s="325"/>
      <c r="K3" s="325"/>
    </row>
    <row r="4" spans="1:11" ht="38.25">
      <c r="A4" s="323" t="s">
        <v>287</v>
      </c>
      <c r="B4" s="493" t="s">
        <v>730</v>
      </c>
      <c r="C4" s="493" t="s">
        <v>733</v>
      </c>
      <c r="D4" s="493" t="s">
        <v>732</v>
      </c>
      <c r="E4" s="493" t="s">
        <v>378</v>
      </c>
      <c r="F4" s="493" t="s">
        <v>289</v>
      </c>
      <c r="G4" s="493" t="s">
        <v>39</v>
      </c>
      <c r="H4" s="493" t="s">
        <v>379</v>
      </c>
      <c r="I4" s="493" t="s">
        <v>293</v>
      </c>
      <c r="J4" s="493" t="s">
        <v>380</v>
      </c>
      <c r="K4" s="493" t="s">
        <v>33</v>
      </c>
    </row>
    <row r="5" spans="1:11" ht="12.75">
      <c r="A5" s="325"/>
      <c r="B5" s="494"/>
      <c r="C5" s="494"/>
      <c r="D5" s="494"/>
      <c r="E5" s="494"/>
      <c r="F5" s="494"/>
      <c r="G5" s="494"/>
      <c r="H5" s="494"/>
      <c r="I5" s="494"/>
      <c r="J5" s="494"/>
      <c r="K5" s="495" t="s">
        <v>72</v>
      </c>
    </row>
    <row r="6" spans="1:11" ht="12.75">
      <c r="A6" s="325" t="s">
        <v>730</v>
      </c>
      <c r="B6" s="357">
        <v>369.28972229999994</v>
      </c>
      <c r="C6" s="357">
        <v>11.7146121</v>
      </c>
      <c r="D6" s="357">
        <v>0.8594642999999998</v>
      </c>
      <c r="E6" s="357">
        <v>0.4847493</v>
      </c>
      <c r="F6" s="357">
        <v>0.34183320000000006</v>
      </c>
      <c r="G6" s="357">
        <v>8.8452792</v>
      </c>
      <c r="H6" s="357">
        <v>4.680066299999999</v>
      </c>
      <c r="I6" s="357">
        <v>2.9387274</v>
      </c>
      <c r="J6" s="357">
        <v>4.3578038999999995</v>
      </c>
      <c r="K6" s="520">
        <v>403.512258</v>
      </c>
    </row>
    <row r="7" spans="1:11" ht="12.75">
      <c r="A7" s="325" t="s">
        <v>731</v>
      </c>
      <c r="B7" s="357">
        <v>11.5125141</v>
      </c>
      <c r="C7" s="357">
        <v>254.1797289</v>
      </c>
      <c r="D7" s="357">
        <v>3.7469304</v>
      </c>
      <c r="E7" s="357">
        <v>0.8175936</v>
      </c>
      <c r="F7" s="357">
        <v>0.2749497</v>
      </c>
      <c r="G7" s="357">
        <v>0.7035104999999998</v>
      </c>
      <c r="H7" s="357">
        <v>5.3483853</v>
      </c>
      <c r="I7" s="357">
        <v>0.9053538</v>
      </c>
      <c r="J7" s="357">
        <v>8.561299799999999</v>
      </c>
      <c r="K7" s="520">
        <v>286.05026609999993</v>
      </c>
    </row>
    <row r="8" spans="1:11" ht="12.75">
      <c r="A8" s="325" t="s">
        <v>732</v>
      </c>
      <c r="B8" s="357">
        <v>0.7910844</v>
      </c>
      <c r="C8" s="357">
        <v>3.1446066</v>
      </c>
      <c r="D8" s="357">
        <v>43.9082574</v>
      </c>
      <c r="E8" s="357">
        <v>0.7908170999999998</v>
      </c>
      <c r="F8" s="357">
        <v>0.0065829</v>
      </c>
      <c r="G8" s="357">
        <v>0.0380277</v>
      </c>
      <c r="H8" s="357">
        <v>0.39097259999999995</v>
      </c>
      <c r="I8" s="357">
        <v>0.22598969999999996</v>
      </c>
      <c r="J8" s="357">
        <v>0.41589419999999994</v>
      </c>
      <c r="K8" s="520">
        <v>49.712232599999986</v>
      </c>
    </row>
    <row r="9" spans="1:11" ht="12.75">
      <c r="A9" s="325" t="s">
        <v>378</v>
      </c>
      <c r="B9" s="357">
        <v>0.4457339999999999</v>
      </c>
      <c r="C9" s="357">
        <v>0.7462998</v>
      </c>
      <c r="D9" s="357">
        <v>0.8379678</v>
      </c>
      <c r="E9" s="357">
        <v>44.2858746</v>
      </c>
      <c r="F9" s="357">
        <v>0.0040953</v>
      </c>
      <c r="G9" s="357">
        <v>0.1018803</v>
      </c>
      <c r="H9" s="357">
        <v>0.0968217</v>
      </c>
      <c r="I9" s="357">
        <v>0.8294096999999999</v>
      </c>
      <c r="J9" s="357">
        <v>0.39746459999999995</v>
      </c>
      <c r="K9" s="520">
        <v>47.7455478</v>
      </c>
    </row>
    <row r="10" spans="1:11" ht="12.75">
      <c r="A10" s="325" t="s">
        <v>289</v>
      </c>
      <c r="B10" s="357">
        <v>0.2867778</v>
      </c>
      <c r="C10" s="357">
        <v>0.2395572</v>
      </c>
      <c r="D10" s="357">
        <v>0.0034638000000000004</v>
      </c>
      <c r="E10" s="357">
        <v>0.0026595</v>
      </c>
      <c r="F10" s="357">
        <v>9.3899331</v>
      </c>
      <c r="G10" s="357">
        <v>0.12483240000000001</v>
      </c>
      <c r="H10" s="357">
        <v>0.009309</v>
      </c>
      <c r="I10" s="357">
        <v>0.014419799999999998</v>
      </c>
      <c r="J10" s="357">
        <v>0.641424</v>
      </c>
      <c r="K10" s="520">
        <v>10.712376600000002</v>
      </c>
    </row>
    <row r="11" spans="1:11" ht="12.75">
      <c r="A11" s="325" t="s">
        <v>39</v>
      </c>
      <c r="B11" s="357">
        <v>8.3283207</v>
      </c>
      <c r="C11" s="357">
        <v>0.6273426</v>
      </c>
      <c r="D11" s="357">
        <v>0.04343760000000001</v>
      </c>
      <c r="E11" s="357">
        <v>0.0747915</v>
      </c>
      <c r="F11" s="357">
        <v>0.13618349999999999</v>
      </c>
      <c r="G11" s="357">
        <v>32.0794614</v>
      </c>
      <c r="H11" s="357">
        <v>0.11042969999999999</v>
      </c>
      <c r="I11" s="357">
        <v>0.050551799999999994</v>
      </c>
      <c r="J11" s="357">
        <v>0.38367959999999995</v>
      </c>
      <c r="K11" s="520">
        <v>41.8341984</v>
      </c>
    </row>
    <row r="12" spans="1:11" ht="12.75">
      <c r="A12" s="325" t="s">
        <v>379</v>
      </c>
      <c r="B12" s="357">
        <v>4.318562699999999</v>
      </c>
      <c r="C12" s="357">
        <v>4.984363799999999</v>
      </c>
      <c r="D12" s="357">
        <v>0.38734680000000005</v>
      </c>
      <c r="E12" s="357">
        <v>0.06896939999999999</v>
      </c>
      <c r="F12" s="357">
        <v>0.0195801</v>
      </c>
      <c r="G12" s="357">
        <v>0.103737</v>
      </c>
      <c r="H12" s="357">
        <v>25.2796209</v>
      </c>
      <c r="I12" s="357">
        <v>0.11735489999999998</v>
      </c>
      <c r="J12" s="357">
        <v>0.30949139999999997</v>
      </c>
      <c r="K12" s="520">
        <v>35.589027</v>
      </c>
    </row>
    <row r="13" spans="1:11" ht="12.75">
      <c r="A13" s="325" t="s">
        <v>293</v>
      </c>
      <c r="B13" s="357">
        <v>2.6466174000000002</v>
      </c>
      <c r="C13" s="357">
        <v>0.8149445999999999</v>
      </c>
      <c r="D13" s="357">
        <v>0.25049760000000004</v>
      </c>
      <c r="E13" s="357">
        <v>0.7438347</v>
      </c>
      <c r="F13" s="357">
        <v>0.0198756</v>
      </c>
      <c r="G13" s="357">
        <v>0.05214959999999999</v>
      </c>
      <c r="H13" s="357">
        <v>0.1042953</v>
      </c>
      <c r="I13" s="357">
        <v>25.650195600000004</v>
      </c>
      <c r="J13" s="357">
        <v>0.4549776</v>
      </c>
      <c r="K13" s="520">
        <v>30.737388000000003</v>
      </c>
    </row>
    <row r="14" spans="1:11" ht="12.75">
      <c r="A14" s="325" t="s">
        <v>380</v>
      </c>
      <c r="B14" s="357">
        <v>4.024503599999999</v>
      </c>
      <c r="C14" s="357">
        <v>8.1156126</v>
      </c>
      <c r="D14" s="357">
        <v>0.4416494999999999</v>
      </c>
      <c r="E14" s="357">
        <v>0.35946209999999995</v>
      </c>
      <c r="F14" s="357">
        <v>0.6613437</v>
      </c>
      <c r="G14" s="357">
        <v>0.42877829999999995</v>
      </c>
      <c r="H14" s="357">
        <v>0.28634490000000007</v>
      </c>
      <c r="I14" s="357">
        <v>0.4146890999999999</v>
      </c>
      <c r="J14" s="357">
        <v>0.0178977</v>
      </c>
      <c r="K14" s="520">
        <v>14.7502815</v>
      </c>
    </row>
    <row r="15" spans="1:11" ht="12.75">
      <c r="A15" s="323" t="s">
        <v>33</v>
      </c>
      <c r="B15" s="520">
        <v>401.6438369999999</v>
      </c>
      <c r="C15" s="520">
        <v>284.56706819999994</v>
      </c>
      <c r="D15" s="520">
        <v>50.4790152</v>
      </c>
      <c r="E15" s="520">
        <v>47.6287518</v>
      </c>
      <c r="F15" s="520">
        <v>10.8543771</v>
      </c>
      <c r="G15" s="520">
        <v>42.4776564</v>
      </c>
      <c r="H15" s="520">
        <v>36.3062457</v>
      </c>
      <c r="I15" s="520">
        <v>31.146691800000003</v>
      </c>
      <c r="J15" s="520">
        <v>15.539932799999999</v>
      </c>
      <c r="K15" s="520">
        <v>920.6435759999998</v>
      </c>
    </row>
  </sheetData>
  <sheetProtection/>
  <printOptions/>
  <pageMargins left="0.7" right="0.7" top="0.75" bottom="0.75" header="0.3" footer="0.3"/>
  <pageSetup orientation="portrait" paperSize="9"/>
  <tableParts>
    <tablePart r:id="rId1"/>
  </tableParts>
</worksheet>
</file>

<file path=xl/worksheets/sheet33.xml><?xml version="1.0" encoding="utf-8"?>
<worksheet xmlns="http://schemas.openxmlformats.org/spreadsheetml/2006/main" xmlns:r="http://schemas.openxmlformats.org/officeDocument/2006/relationships">
  <dimension ref="A1:K15"/>
  <sheetViews>
    <sheetView zoomScalePageLayoutView="0" workbookViewId="0" topLeftCell="A1">
      <selection activeCell="B6" sqref="B6:K15"/>
    </sheetView>
  </sheetViews>
  <sheetFormatPr defaultColWidth="9.140625" defaultRowHeight="12.75"/>
  <cols>
    <col min="1" max="1" width="23.7109375" style="434" customWidth="1"/>
    <col min="2" max="10" width="10.421875" style="434" customWidth="1"/>
    <col min="11" max="16384" width="9.140625" style="434" customWidth="1"/>
  </cols>
  <sheetData>
    <row r="1" ht="15.75">
      <c r="A1" s="411" t="s">
        <v>736</v>
      </c>
    </row>
    <row r="2" ht="15">
      <c r="A2" s="313" t="s">
        <v>514</v>
      </c>
    </row>
    <row r="3" spans="1:11" ht="15.75">
      <c r="A3" s="496" t="s">
        <v>323</v>
      </c>
      <c r="B3" s="325"/>
      <c r="C3" s="325"/>
      <c r="D3" s="325"/>
      <c r="E3" s="491"/>
      <c r="F3" s="492" t="s">
        <v>286</v>
      </c>
      <c r="G3" s="325"/>
      <c r="H3" s="325"/>
      <c r="I3" s="325"/>
      <c r="J3" s="325"/>
      <c r="K3" s="325"/>
    </row>
    <row r="4" spans="1:11" ht="38.25">
      <c r="A4" s="323" t="s">
        <v>287</v>
      </c>
      <c r="B4" s="493" t="s">
        <v>730</v>
      </c>
      <c r="C4" s="493" t="s">
        <v>733</v>
      </c>
      <c r="D4" s="493" t="s">
        <v>732</v>
      </c>
      <c r="E4" s="493" t="s">
        <v>378</v>
      </c>
      <c r="F4" s="493" t="s">
        <v>289</v>
      </c>
      <c r="G4" s="493" t="s">
        <v>39</v>
      </c>
      <c r="H4" s="493" t="s">
        <v>379</v>
      </c>
      <c r="I4" s="493" t="s">
        <v>293</v>
      </c>
      <c r="J4" s="493" t="s">
        <v>380</v>
      </c>
      <c r="K4" s="493" t="s">
        <v>33</v>
      </c>
    </row>
    <row r="5" spans="1:11" ht="12.75">
      <c r="A5" s="325"/>
      <c r="B5" s="494"/>
      <c r="C5" s="494"/>
      <c r="D5" s="494"/>
      <c r="E5" s="494"/>
      <c r="F5" s="494"/>
      <c r="G5" s="494"/>
      <c r="H5" s="494"/>
      <c r="I5" s="494"/>
      <c r="J5" s="494"/>
      <c r="K5" s="495" t="s">
        <v>72</v>
      </c>
    </row>
    <row r="6" spans="1:11" ht="12.75">
      <c r="A6" s="325" t="s">
        <v>730</v>
      </c>
      <c r="B6" s="357">
        <v>1562.174251181579</v>
      </c>
      <c r="C6" s="357">
        <v>47.04234826052632</v>
      </c>
      <c r="D6" s="357">
        <v>4.27995567631579</v>
      </c>
      <c r="E6" s="357">
        <v>1.646037915789474</v>
      </c>
      <c r="F6" s="357">
        <v>3.179110413157895</v>
      </c>
      <c r="G6" s="357">
        <v>51.59049362105263</v>
      </c>
      <c r="H6" s="357">
        <v>34.178216471052636</v>
      </c>
      <c r="I6" s="357">
        <v>11.856142792105265</v>
      </c>
      <c r="J6" s="357">
        <v>7.46153935</v>
      </c>
      <c r="K6" s="520">
        <v>1723.4080956815787</v>
      </c>
    </row>
    <row r="7" spans="1:11" ht="12.75">
      <c r="A7" s="325" t="s">
        <v>731</v>
      </c>
      <c r="B7" s="357">
        <v>50.10501867105263</v>
      </c>
      <c r="C7" s="357">
        <v>1124.4652007157895</v>
      </c>
      <c r="D7" s="357">
        <v>27.40463176052632</v>
      </c>
      <c r="E7" s="357">
        <v>2.2139147789473683</v>
      </c>
      <c r="F7" s="357">
        <v>2.197831842105263</v>
      </c>
      <c r="G7" s="357">
        <v>4.149042418421052</v>
      </c>
      <c r="H7" s="357">
        <v>36.93432378421053</v>
      </c>
      <c r="I7" s="357">
        <v>2.771679610526316</v>
      </c>
      <c r="J7" s="357">
        <v>11.035716181578948</v>
      </c>
      <c r="K7" s="520">
        <v>1261.2773597631578</v>
      </c>
    </row>
    <row r="8" spans="1:11" ht="12.75">
      <c r="A8" s="325" t="s">
        <v>732</v>
      </c>
      <c r="B8" s="357">
        <v>4.5252854868421055</v>
      </c>
      <c r="C8" s="357">
        <v>26.26698491315789</v>
      </c>
      <c r="D8" s="357">
        <v>276.79422816842106</v>
      </c>
      <c r="E8" s="357">
        <v>7.642690250000001</v>
      </c>
      <c r="F8" s="357">
        <v>0.12834840263157896</v>
      </c>
      <c r="G8" s="357">
        <v>0.37952296052631584</v>
      </c>
      <c r="H8" s="357">
        <v>6.032244063157894</v>
      </c>
      <c r="I8" s="357">
        <v>2.178122652631579</v>
      </c>
      <c r="J8" s="357">
        <v>1.1815301026315792</v>
      </c>
      <c r="K8" s="520">
        <v>325.128957</v>
      </c>
    </row>
    <row r="9" spans="1:11" ht="12.75">
      <c r="A9" s="325" t="s">
        <v>378</v>
      </c>
      <c r="B9" s="357">
        <v>2.5584325947368423</v>
      </c>
      <c r="C9" s="357">
        <v>2.8853515342105265</v>
      </c>
      <c r="D9" s="357">
        <v>9.991198181578948</v>
      </c>
      <c r="E9" s="357">
        <v>402.7091895868422</v>
      </c>
      <c r="F9" s="357">
        <v>0.15586788157894735</v>
      </c>
      <c r="G9" s="357">
        <v>0.17486895789473686</v>
      </c>
      <c r="H9" s="357">
        <v>0.4823473105263158</v>
      </c>
      <c r="I9" s="357">
        <v>7.961996478947371</v>
      </c>
      <c r="J9" s="357">
        <v>0.8624870184210527</v>
      </c>
      <c r="K9" s="520">
        <v>427.7817395447369</v>
      </c>
    </row>
    <row r="10" spans="1:11" ht="12.75">
      <c r="A10" s="325" t="s">
        <v>289</v>
      </c>
      <c r="B10" s="357">
        <v>3.0017514000000003</v>
      </c>
      <c r="C10" s="357">
        <v>2.46760582631579</v>
      </c>
      <c r="D10" s="357">
        <v>0.1185515263157895</v>
      </c>
      <c r="E10" s="357">
        <v>0.12294449210526316</v>
      </c>
      <c r="F10" s="357">
        <v>97.38251213157896</v>
      </c>
      <c r="G10" s="357">
        <v>2.908962678947369</v>
      </c>
      <c r="H10" s="357">
        <v>0.22737042894736845</v>
      </c>
      <c r="I10" s="357">
        <v>0.22615409473684212</v>
      </c>
      <c r="J10" s="357">
        <v>4.720574307894737</v>
      </c>
      <c r="K10" s="520">
        <v>111.17642688684212</v>
      </c>
    </row>
    <row r="11" spans="1:11" ht="12.75">
      <c r="A11" s="325" t="s">
        <v>39</v>
      </c>
      <c r="B11" s="357">
        <v>44.07805646578947</v>
      </c>
      <c r="C11" s="357">
        <v>3.018474831578947</v>
      </c>
      <c r="D11" s="357">
        <v>0.5330157684210527</v>
      </c>
      <c r="E11" s="357">
        <v>0.14431616842105266</v>
      </c>
      <c r="F11" s="357">
        <v>2.1970110657894737</v>
      </c>
      <c r="G11" s="357">
        <v>227.9471431947369</v>
      </c>
      <c r="H11" s="357">
        <v>1.2891586789473686</v>
      </c>
      <c r="I11" s="357">
        <v>0.8887495657894737</v>
      </c>
      <c r="J11" s="357">
        <v>0.7786788105263157</v>
      </c>
      <c r="K11" s="520">
        <v>280.8746045500001</v>
      </c>
    </row>
    <row r="12" spans="1:11" ht="12.75">
      <c r="A12" s="325" t="s">
        <v>379</v>
      </c>
      <c r="B12" s="357">
        <v>35.764881326315795</v>
      </c>
      <c r="C12" s="357">
        <v>32.86233594736842</v>
      </c>
      <c r="D12" s="357">
        <v>5.4312425342105275</v>
      </c>
      <c r="E12" s="357">
        <v>0.47377683157894734</v>
      </c>
      <c r="F12" s="357">
        <v>0.22448481578947374</v>
      </c>
      <c r="G12" s="357">
        <v>1.5606726052631577</v>
      </c>
      <c r="H12" s="357">
        <v>216.66597799736843</v>
      </c>
      <c r="I12" s="357">
        <v>1.1998277368421055</v>
      </c>
      <c r="J12" s="357">
        <v>1.1283064815789476</v>
      </c>
      <c r="K12" s="520">
        <v>295.3115062763158</v>
      </c>
    </row>
    <row r="13" spans="1:11" ht="12.75">
      <c r="A13" s="325" t="s">
        <v>293</v>
      </c>
      <c r="B13" s="357">
        <v>13.314800160526316</v>
      </c>
      <c r="C13" s="357">
        <v>2.443026152631579</v>
      </c>
      <c r="D13" s="357">
        <v>2.1390544684210533</v>
      </c>
      <c r="E13" s="357">
        <v>7.6107221473684215</v>
      </c>
      <c r="F13" s="357">
        <v>0.34508153421052634</v>
      </c>
      <c r="G13" s="357">
        <v>0.9354181315789474</v>
      </c>
      <c r="H13" s="357">
        <v>1.2238840236842106</v>
      </c>
      <c r="I13" s="357">
        <v>248.59351909210528</v>
      </c>
      <c r="J13" s="357">
        <v>2.0232599605263157</v>
      </c>
      <c r="K13" s="520">
        <v>278.6287656710527</v>
      </c>
    </row>
    <row r="14" spans="1:11" ht="12.75">
      <c r="A14" s="325" t="s">
        <v>380</v>
      </c>
      <c r="B14" s="357">
        <v>5.712114163157894</v>
      </c>
      <c r="C14" s="357">
        <v>11.474487839473685</v>
      </c>
      <c r="D14" s="357">
        <v>0.9844701078947369</v>
      </c>
      <c r="E14" s="357">
        <v>0.8045101868421052</v>
      </c>
      <c r="F14" s="357">
        <v>4.848849071052632</v>
      </c>
      <c r="G14" s="357">
        <v>1.0014791315789475</v>
      </c>
      <c r="H14" s="357">
        <v>0.8849096526315791</v>
      </c>
      <c r="I14" s="357">
        <v>1.877872505263158</v>
      </c>
      <c r="J14" s="357">
        <v>0.2965301342105263</v>
      </c>
      <c r="K14" s="520">
        <v>27.885222792105264</v>
      </c>
    </row>
    <row r="15" spans="1:11" ht="12.75">
      <c r="A15" s="323" t="s">
        <v>33</v>
      </c>
      <c r="B15" s="520">
        <v>1721.2345914500002</v>
      </c>
      <c r="C15" s="520">
        <v>1252.9258160210525</v>
      </c>
      <c r="D15" s="520">
        <v>327.67634819210537</v>
      </c>
      <c r="E15" s="520">
        <v>423.3681023578948</v>
      </c>
      <c r="F15" s="520">
        <v>110.65909715789475</v>
      </c>
      <c r="G15" s="520">
        <v>290.64760370000005</v>
      </c>
      <c r="H15" s="520">
        <v>297.9184324105263</v>
      </c>
      <c r="I15" s="520">
        <v>277.5540645289474</v>
      </c>
      <c r="J15" s="520">
        <v>29.488622347368427</v>
      </c>
      <c r="K15" s="520">
        <v>4731.472678165788</v>
      </c>
    </row>
  </sheetData>
  <sheetProtection/>
  <printOptions/>
  <pageMargins left="0.7" right="0.7" top="0.75" bottom="0.75" header="0.3" footer="0.3"/>
  <pageSetup horizontalDpi="90" verticalDpi="90" orientation="portrait" paperSize="9" r:id="rId2"/>
  <tableParts>
    <tablePart r:id="rId1"/>
  </tableParts>
</worksheet>
</file>

<file path=xl/worksheets/sheet34.xml><?xml version="1.0" encoding="utf-8"?>
<worksheet xmlns="http://schemas.openxmlformats.org/spreadsheetml/2006/main" xmlns:r="http://schemas.openxmlformats.org/officeDocument/2006/relationships">
  <sheetPr>
    <pageSetUpPr fitToPage="1"/>
  </sheetPr>
  <dimension ref="A1:AC49"/>
  <sheetViews>
    <sheetView zoomScale="75" zoomScaleNormal="75" zoomScalePageLayoutView="0" workbookViewId="0" topLeftCell="A1">
      <pane xSplit="1" ySplit="5" topLeftCell="S6" activePane="bottomRight" state="frozen"/>
      <selection pane="topLeft" activeCell="A1" sqref="A1"/>
      <selection pane="topRight" activeCell="B1" sqref="B1"/>
      <selection pane="bottomLeft" activeCell="A6" sqref="A6"/>
      <selection pane="bottomRight" activeCell="AF30" sqref="AF30"/>
    </sheetView>
  </sheetViews>
  <sheetFormatPr defaultColWidth="9.140625" defaultRowHeight="12.75"/>
  <cols>
    <col min="1" max="1" width="73.7109375" style="71" customWidth="1"/>
    <col min="2" max="3" width="12.00390625" style="71" customWidth="1"/>
    <col min="4" max="4" width="13.28125" style="71" customWidth="1"/>
    <col min="5" max="16" width="12.00390625" style="71" customWidth="1"/>
    <col min="17" max="19" width="12.00390625" style="67" customWidth="1"/>
    <col min="20" max="20" width="12.421875" style="71" customWidth="1"/>
    <col min="21" max="22" width="12.00390625" style="71" customWidth="1"/>
    <col min="23" max="23" width="12.7109375" style="71" customWidth="1"/>
    <col min="24" max="27" width="12.00390625" style="71" customWidth="1"/>
    <col min="28" max="28" width="13.8515625" style="71" customWidth="1"/>
    <col min="29" max="29" width="15.28125" style="71" customWidth="1"/>
    <col min="30" max="16384" width="9.140625" style="71" customWidth="1"/>
  </cols>
  <sheetData>
    <row r="1" spans="1:19" s="8" customFormat="1" ht="16.5">
      <c r="A1" s="199" t="s">
        <v>425</v>
      </c>
      <c r="B1" s="11"/>
      <c r="C1" s="11"/>
      <c r="D1" s="11"/>
      <c r="E1" s="11"/>
      <c r="F1" s="11"/>
      <c r="G1" s="11"/>
      <c r="H1" s="11"/>
      <c r="I1" s="11"/>
      <c r="J1" s="11"/>
      <c r="K1" s="11"/>
      <c r="L1" s="11"/>
      <c r="M1" s="11"/>
      <c r="N1" s="11"/>
      <c r="O1" s="11"/>
      <c r="P1" s="11"/>
      <c r="Q1" s="55"/>
      <c r="R1" s="55"/>
      <c r="S1" s="55"/>
    </row>
    <row r="2" spans="1:19" s="8" customFormat="1" ht="15">
      <c r="A2" s="8" t="s">
        <v>534</v>
      </c>
      <c r="B2" s="11"/>
      <c r="C2" s="11"/>
      <c r="D2" s="11"/>
      <c r="E2" s="11"/>
      <c r="F2" s="11"/>
      <c r="G2" s="11"/>
      <c r="H2" s="11"/>
      <c r="I2" s="11"/>
      <c r="J2" s="11"/>
      <c r="K2" s="11"/>
      <c r="L2" s="11"/>
      <c r="M2" s="11"/>
      <c r="N2" s="11"/>
      <c r="O2" s="11"/>
      <c r="P2" s="11"/>
      <c r="Q2" s="55"/>
      <c r="R2" s="55"/>
      <c r="S2" s="55"/>
    </row>
    <row r="3" spans="1:19" s="8" customFormat="1" ht="15">
      <c r="A3" s="8" t="s">
        <v>717</v>
      </c>
      <c r="B3" s="11"/>
      <c r="C3" s="11"/>
      <c r="D3" s="11"/>
      <c r="E3" s="11"/>
      <c r="F3" s="11"/>
      <c r="G3" s="11"/>
      <c r="H3" s="11"/>
      <c r="I3" s="11"/>
      <c r="J3" s="11"/>
      <c r="K3" s="11"/>
      <c r="L3" s="11"/>
      <c r="M3" s="11"/>
      <c r="N3" s="11"/>
      <c r="O3" s="11"/>
      <c r="P3" s="11"/>
      <c r="Q3" s="55"/>
      <c r="R3" s="55"/>
      <c r="S3" s="55"/>
    </row>
    <row r="4" spans="1:19" ht="15">
      <c r="A4" s="8" t="s">
        <v>266</v>
      </c>
      <c r="B4" s="68"/>
      <c r="C4" s="68"/>
      <c r="D4" s="68"/>
      <c r="E4" s="68"/>
      <c r="F4" s="68"/>
      <c r="G4" s="68"/>
      <c r="H4" s="68"/>
      <c r="I4" s="68"/>
      <c r="J4" s="68"/>
      <c r="K4" s="68"/>
      <c r="L4" s="68"/>
      <c r="M4" s="68"/>
      <c r="N4" s="68"/>
      <c r="O4" s="68"/>
      <c r="P4" s="68"/>
      <c r="Q4" s="132"/>
      <c r="R4" s="132"/>
      <c r="S4" s="132"/>
    </row>
    <row r="5" spans="1:29" ht="21" customHeight="1">
      <c r="A5" s="447" t="s">
        <v>738</v>
      </c>
      <c r="B5" s="74" t="s">
        <v>343</v>
      </c>
      <c r="C5" s="74" t="s">
        <v>277</v>
      </c>
      <c r="D5" s="498" t="s">
        <v>759</v>
      </c>
      <c r="E5" s="498" t="s">
        <v>278</v>
      </c>
      <c r="F5" s="498" t="s">
        <v>279</v>
      </c>
      <c r="G5" s="498" t="s">
        <v>280</v>
      </c>
      <c r="H5" s="498" t="s">
        <v>281</v>
      </c>
      <c r="I5" s="498" t="s">
        <v>118</v>
      </c>
      <c r="J5" s="499" t="s">
        <v>117</v>
      </c>
      <c r="K5" s="499" t="s">
        <v>116</v>
      </c>
      <c r="L5" s="499" t="s">
        <v>139</v>
      </c>
      <c r="M5" s="499" t="s">
        <v>150</v>
      </c>
      <c r="N5" s="499" t="s">
        <v>175</v>
      </c>
      <c r="O5" s="499" t="s">
        <v>188</v>
      </c>
      <c r="P5" s="499" t="s">
        <v>196</v>
      </c>
      <c r="Q5" s="499" t="s">
        <v>260</v>
      </c>
      <c r="R5" s="499" t="s">
        <v>261</v>
      </c>
      <c r="S5" s="499" t="s">
        <v>282</v>
      </c>
      <c r="T5" s="499" t="s">
        <v>283</v>
      </c>
      <c r="U5" s="500" t="s">
        <v>347</v>
      </c>
      <c r="V5" s="500" t="s">
        <v>376</v>
      </c>
      <c r="W5" s="500" t="s">
        <v>426</v>
      </c>
      <c r="X5" s="500" t="s">
        <v>470</v>
      </c>
      <c r="Y5" s="500" t="s">
        <v>471</v>
      </c>
      <c r="Z5" s="500" t="s">
        <v>475</v>
      </c>
      <c r="AA5" s="500" t="s">
        <v>483</v>
      </c>
      <c r="AB5" s="500" t="s">
        <v>516</v>
      </c>
      <c r="AC5" s="500" t="s">
        <v>533</v>
      </c>
    </row>
    <row r="6" spans="1:19" ht="33" customHeight="1">
      <c r="A6" s="497" t="s">
        <v>746</v>
      </c>
      <c r="B6" s="164"/>
      <c r="C6" s="164"/>
      <c r="D6" s="164"/>
      <c r="E6" s="164"/>
      <c r="F6" s="164"/>
      <c r="G6" s="164"/>
      <c r="H6" s="164"/>
      <c r="J6" s="152"/>
      <c r="L6" s="152"/>
      <c r="M6" s="153"/>
      <c r="N6" s="153"/>
      <c r="O6" s="67"/>
      <c r="P6" s="153"/>
      <c r="Q6" s="153"/>
      <c r="R6" s="153"/>
      <c r="S6" s="153"/>
    </row>
    <row r="7" spans="1:29" ht="15.75">
      <c r="A7" s="129" t="s">
        <v>270</v>
      </c>
      <c r="B7" s="68"/>
      <c r="C7" s="68"/>
      <c r="D7" s="68"/>
      <c r="E7" s="68"/>
      <c r="F7" s="68"/>
      <c r="G7" s="68"/>
      <c r="H7" s="68"/>
      <c r="I7" s="76"/>
      <c r="J7" s="76"/>
      <c r="K7" s="76"/>
      <c r="L7" s="76"/>
      <c r="M7" s="76"/>
      <c r="N7" s="76"/>
      <c r="O7" s="76"/>
      <c r="Q7" s="71"/>
      <c r="R7" s="71"/>
      <c r="S7" s="71"/>
      <c r="AC7" s="166" t="s">
        <v>115</v>
      </c>
    </row>
    <row r="8" spans="1:29" ht="15">
      <c r="A8" s="141" t="s">
        <v>747</v>
      </c>
      <c r="B8" s="130">
        <v>67.5</v>
      </c>
      <c r="C8" s="130">
        <v>66.64</v>
      </c>
      <c r="D8" s="188">
        <v>64.05273</v>
      </c>
      <c r="E8" s="188">
        <v>58.219016</v>
      </c>
      <c r="F8" s="188">
        <v>57.191471</v>
      </c>
      <c r="G8" s="188">
        <v>56.2693</v>
      </c>
      <c r="H8" s="188">
        <v>54.059483</v>
      </c>
      <c r="I8" s="188">
        <v>53.905944</v>
      </c>
      <c r="J8" s="188">
        <v>53.278051</v>
      </c>
      <c r="K8" s="188">
        <v>59.948583</v>
      </c>
      <c r="L8" s="188">
        <v>74.766678</v>
      </c>
      <c r="M8" s="188">
        <v>77.080631</v>
      </c>
      <c r="N8" s="188">
        <v>78.3</v>
      </c>
      <c r="O8" s="216" t="s">
        <v>269</v>
      </c>
      <c r="P8" s="216" t="s">
        <v>269</v>
      </c>
      <c r="Q8" s="216" t="s">
        <v>269</v>
      </c>
      <c r="R8" s="179" t="s">
        <v>269</v>
      </c>
      <c r="S8" s="179" t="s">
        <v>269</v>
      </c>
      <c r="T8" s="179" t="s">
        <v>269</v>
      </c>
      <c r="U8" s="179" t="s">
        <v>269</v>
      </c>
      <c r="V8" s="179" t="s">
        <v>269</v>
      </c>
      <c r="W8" s="179" t="s">
        <v>269</v>
      </c>
      <c r="X8" s="179" t="s">
        <v>269</v>
      </c>
      <c r="Y8" s="179" t="s">
        <v>269</v>
      </c>
      <c r="Z8" s="179" t="s">
        <v>269</v>
      </c>
      <c r="AA8" s="179" t="s">
        <v>269</v>
      </c>
      <c r="AB8" s="179" t="s">
        <v>269</v>
      </c>
      <c r="AC8" s="179" t="s">
        <v>269</v>
      </c>
    </row>
    <row r="9" spans="1:29" ht="15">
      <c r="A9" s="154" t="s">
        <v>113</v>
      </c>
      <c r="B9" s="130">
        <v>3.14</v>
      </c>
      <c r="C9" s="130">
        <v>2.94</v>
      </c>
      <c r="D9" s="188">
        <v>2.983265</v>
      </c>
      <c r="E9" s="188">
        <v>2.970767</v>
      </c>
      <c r="F9" s="188">
        <v>3.066899</v>
      </c>
      <c r="G9" s="188">
        <v>3.064781</v>
      </c>
      <c r="H9" s="188">
        <v>3.009802</v>
      </c>
      <c r="I9" s="188">
        <v>2.794443</v>
      </c>
      <c r="J9" s="188">
        <v>2.594164</v>
      </c>
      <c r="K9" s="188">
        <v>2.309283</v>
      </c>
      <c r="L9" s="188">
        <v>2.387613</v>
      </c>
      <c r="M9" s="188">
        <v>2.611369</v>
      </c>
      <c r="N9" s="188">
        <v>2.87</v>
      </c>
      <c r="O9" s="188">
        <v>2.97</v>
      </c>
      <c r="P9" s="188">
        <v>3.053</v>
      </c>
      <c r="Q9" s="188">
        <v>3.18</v>
      </c>
      <c r="R9" s="188">
        <v>3.25</v>
      </c>
      <c r="S9" s="188">
        <v>3.29</v>
      </c>
      <c r="T9" s="188">
        <v>3.365</v>
      </c>
      <c r="U9" s="71">
        <v>3.19</v>
      </c>
      <c r="V9" s="71">
        <v>3.17</v>
      </c>
      <c r="W9" s="71">
        <v>3.37</v>
      </c>
      <c r="X9" s="67">
        <v>3.36</v>
      </c>
      <c r="Y9" s="67">
        <v>3.42</v>
      </c>
      <c r="Z9" s="67">
        <v>3.51</v>
      </c>
      <c r="AA9" s="67">
        <v>3.52</v>
      </c>
      <c r="AB9" s="71">
        <v>3.52</v>
      </c>
      <c r="AC9" s="71">
        <v>0.57</v>
      </c>
    </row>
    <row r="10" spans="1:29" ht="15">
      <c r="A10" s="154" t="s">
        <v>112</v>
      </c>
      <c r="B10" s="130">
        <v>0.75</v>
      </c>
      <c r="C10" s="130">
        <v>0.76</v>
      </c>
      <c r="D10" s="188">
        <v>0.737845</v>
      </c>
      <c r="E10" s="188">
        <v>0.697111</v>
      </c>
      <c r="F10" s="188">
        <v>0.720984</v>
      </c>
      <c r="G10" s="188">
        <v>0.754578</v>
      </c>
      <c r="H10" s="188">
        <v>0.780424</v>
      </c>
      <c r="I10" s="188">
        <v>0.769504</v>
      </c>
      <c r="J10" s="188">
        <v>0.738483</v>
      </c>
      <c r="K10" s="188">
        <v>0.650996</v>
      </c>
      <c r="L10" s="188">
        <v>0.671439</v>
      </c>
      <c r="M10" s="188">
        <v>0.699547</v>
      </c>
      <c r="N10" s="188">
        <v>0.68</v>
      </c>
      <c r="O10" s="188">
        <v>0.73</v>
      </c>
      <c r="P10" s="188">
        <v>0.76</v>
      </c>
      <c r="Q10" s="188">
        <v>0.79</v>
      </c>
      <c r="R10" s="188">
        <v>0.81</v>
      </c>
      <c r="S10" s="188">
        <v>0.77</v>
      </c>
      <c r="T10" s="188">
        <v>0.713224</v>
      </c>
      <c r="U10" s="294">
        <v>0.7</v>
      </c>
      <c r="V10" s="294">
        <v>0.77</v>
      </c>
      <c r="W10" s="71">
        <v>0.82</v>
      </c>
      <c r="X10" s="67">
        <v>0.81</v>
      </c>
      <c r="Y10" s="67">
        <v>0.72</v>
      </c>
      <c r="Z10" s="67">
        <v>0.85</v>
      </c>
      <c r="AA10" s="67">
        <v>0.91</v>
      </c>
      <c r="AB10" s="294">
        <v>0.9</v>
      </c>
      <c r="AC10" s="71">
        <v>0.2</v>
      </c>
    </row>
    <row r="11" spans="1:29" ht="15">
      <c r="A11" s="154" t="s">
        <v>111</v>
      </c>
      <c r="B11" s="130">
        <v>0.29</v>
      </c>
      <c r="C11" s="130">
        <v>0.31</v>
      </c>
      <c r="D11" s="188">
        <v>0.319049</v>
      </c>
      <c r="E11" s="188">
        <v>0.331762</v>
      </c>
      <c r="F11" s="188">
        <v>0.348222</v>
      </c>
      <c r="G11" s="188">
        <v>0.360648</v>
      </c>
      <c r="H11" s="188">
        <v>0.37862</v>
      </c>
      <c r="I11" s="188">
        <v>0.390493</v>
      </c>
      <c r="J11" s="188">
        <v>0.41255</v>
      </c>
      <c r="K11" s="188">
        <v>0.432797</v>
      </c>
      <c r="L11" s="188">
        <v>0.530288</v>
      </c>
      <c r="M11" s="188">
        <v>0.576325</v>
      </c>
      <c r="N11" s="188">
        <v>0.54</v>
      </c>
      <c r="O11" s="188">
        <v>0.65</v>
      </c>
      <c r="P11" s="188">
        <v>0.69</v>
      </c>
      <c r="Q11" s="188">
        <v>0.703</v>
      </c>
      <c r="R11" s="188">
        <v>0.71</v>
      </c>
      <c r="S11" s="188">
        <v>0.68</v>
      </c>
      <c r="T11" s="188">
        <v>0.634579</v>
      </c>
      <c r="U11" s="71">
        <v>0.65</v>
      </c>
      <c r="V11" s="71">
        <v>0.64</v>
      </c>
      <c r="W11" s="71">
        <v>0.67</v>
      </c>
      <c r="X11" s="67">
        <v>0.65</v>
      </c>
      <c r="Y11" s="67">
        <v>0.68</v>
      </c>
      <c r="Z11" s="67">
        <v>0.65</v>
      </c>
      <c r="AA11" s="67">
        <v>0.67</v>
      </c>
      <c r="AB11" s="71">
        <v>0.67</v>
      </c>
      <c r="AC11" s="71">
        <v>0.24</v>
      </c>
    </row>
    <row r="12" spans="1:29" ht="15">
      <c r="A12" s="154" t="s">
        <v>110</v>
      </c>
      <c r="B12" s="287">
        <v>0</v>
      </c>
      <c r="C12" s="287">
        <v>0</v>
      </c>
      <c r="D12" s="188">
        <v>0</v>
      </c>
      <c r="E12" s="188">
        <v>0</v>
      </c>
      <c r="F12" s="188">
        <v>0</v>
      </c>
      <c r="G12" s="188">
        <v>0</v>
      </c>
      <c r="H12" s="188">
        <v>0</v>
      </c>
      <c r="I12" s="188">
        <v>0</v>
      </c>
      <c r="J12" s="188">
        <v>0</v>
      </c>
      <c r="K12" s="188">
        <v>0</v>
      </c>
      <c r="L12" s="188">
        <v>0</v>
      </c>
      <c r="M12" s="188">
        <v>0</v>
      </c>
      <c r="N12" s="188">
        <v>0</v>
      </c>
      <c r="O12" s="188">
        <v>0</v>
      </c>
      <c r="P12" s="188">
        <v>0</v>
      </c>
      <c r="Q12" s="188">
        <v>0</v>
      </c>
      <c r="R12" s="188">
        <v>0</v>
      </c>
      <c r="S12" s="188">
        <v>0</v>
      </c>
      <c r="T12" s="188">
        <v>0</v>
      </c>
      <c r="U12" s="188">
        <v>0</v>
      </c>
      <c r="V12" s="188">
        <v>0</v>
      </c>
      <c r="W12" s="188">
        <v>0</v>
      </c>
      <c r="X12" s="188">
        <v>0</v>
      </c>
      <c r="Y12" s="188">
        <v>0</v>
      </c>
      <c r="Z12" s="188">
        <v>0</v>
      </c>
      <c r="AA12" s="188">
        <v>0</v>
      </c>
      <c r="AB12" s="188">
        <v>0</v>
      </c>
      <c r="AC12" s="188">
        <v>0</v>
      </c>
    </row>
    <row r="13" spans="1:29" ht="15">
      <c r="A13" s="154" t="s">
        <v>109</v>
      </c>
      <c r="B13" s="287">
        <v>0</v>
      </c>
      <c r="C13" s="287">
        <v>0</v>
      </c>
      <c r="D13" s="188">
        <v>0</v>
      </c>
      <c r="E13" s="188">
        <v>0</v>
      </c>
      <c r="F13" s="188">
        <v>0</v>
      </c>
      <c r="G13" s="188">
        <v>0</v>
      </c>
      <c r="H13" s="188">
        <v>0</v>
      </c>
      <c r="I13" s="188">
        <v>0</v>
      </c>
      <c r="J13" s="188">
        <v>0</v>
      </c>
      <c r="K13" s="188">
        <v>0</v>
      </c>
      <c r="L13" s="188">
        <v>0</v>
      </c>
      <c r="M13" s="188">
        <v>0</v>
      </c>
      <c r="N13" s="188">
        <v>0</v>
      </c>
      <c r="O13" s="188">
        <v>0</v>
      </c>
      <c r="P13" s="188">
        <v>0</v>
      </c>
      <c r="Q13" s="188">
        <v>0</v>
      </c>
      <c r="R13" s="188">
        <v>0</v>
      </c>
      <c r="S13" s="188">
        <v>0</v>
      </c>
      <c r="T13" s="188">
        <v>0</v>
      </c>
      <c r="U13" s="188">
        <v>0</v>
      </c>
      <c r="V13" s="188">
        <v>0</v>
      </c>
      <c r="W13" s="188">
        <v>0</v>
      </c>
      <c r="X13" s="188">
        <v>0</v>
      </c>
      <c r="Y13" s="188">
        <v>0</v>
      </c>
      <c r="Z13" s="188">
        <v>0</v>
      </c>
      <c r="AA13" s="188">
        <v>0</v>
      </c>
      <c r="AB13" s="188">
        <v>0</v>
      </c>
      <c r="AC13" s="188">
        <v>0</v>
      </c>
    </row>
    <row r="14" spans="1:29" ht="15">
      <c r="A14" s="154" t="s">
        <v>33</v>
      </c>
      <c r="B14" s="157">
        <f aca="true" t="shared" si="0" ref="B14:H14">SUM(B8:B13)</f>
        <v>71.68</v>
      </c>
      <c r="C14" s="157">
        <f t="shared" si="0"/>
        <v>70.65</v>
      </c>
      <c r="D14" s="157">
        <f t="shared" si="0"/>
        <v>68.092889</v>
      </c>
      <c r="E14" s="157">
        <f t="shared" si="0"/>
        <v>62.218656</v>
      </c>
      <c r="F14" s="157">
        <f t="shared" si="0"/>
        <v>61.327576</v>
      </c>
      <c r="G14" s="157">
        <f t="shared" si="0"/>
        <v>60.449307</v>
      </c>
      <c r="H14" s="157">
        <f t="shared" si="0"/>
        <v>58.228329</v>
      </c>
      <c r="I14" s="157">
        <f aca="true" t="shared" si="1" ref="I14:AC14">SUM(I8:I13)</f>
        <v>57.860383999999996</v>
      </c>
      <c r="J14" s="157">
        <f t="shared" si="1"/>
        <v>57.023248</v>
      </c>
      <c r="K14" s="157">
        <f t="shared" si="1"/>
        <v>63.341659</v>
      </c>
      <c r="L14" s="157">
        <f t="shared" si="1"/>
        <v>78.356018</v>
      </c>
      <c r="M14" s="157">
        <f t="shared" si="1"/>
        <v>80.96787199999999</v>
      </c>
      <c r="N14" s="157">
        <f t="shared" si="1"/>
        <v>82.39000000000001</v>
      </c>
      <c r="O14" s="161">
        <f t="shared" si="1"/>
        <v>4.3500000000000005</v>
      </c>
      <c r="P14" s="157">
        <f t="shared" si="1"/>
        <v>4.503</v>
      </c>
      <c r="Q14" s="157">
        <f t="shared" si="1"/>
        <v>4.673</v>
      </c>
      <c r="R14" s="157">
        <f t="shared" si="1"/>
        <v>4.7700000000000005</v>
      </c>
      <c r="S14" s="157">
        <f t="shared" si="1"/>
        <v>4.74</v>
      </c>
      <c r="T14" s="157">
        <f t="shared" si="1"/>
        <v>4.712803000000001</v>
      </c>
      <c r="U14" s="157">
        <f t="shared" si="1"/>
        <v>4.54</v>
      </c>
      <c r="V14" s="157">
        <f t="shared" si="1"/>
        <v>4.58</v>
      </c>
      <c r="W14" s="157">
        <f t="shared" si="1"/>
        <v>4.86</v>
      </c>
      <c r="X14" s="157">
        <f t="shared" si="1"/>
        <v>4.82</v>
      </c>
      <c r="Y14" s="157">
        <f t="shared" si="1"/>
        <v>4.819999999999999</v>
      </c>
      <c r="Z14" s="157">
        <f t="shared" si="1"/>
        <v>5.01</v>
      </c>
      <c r="AA14" s="157">
        <f t="shared" si="1"/>
        <v>5.1</v>
      </c>
      <c r="AB14" s="157">
        <f t="shared" si="1"/>
        <v>5.09</v>
      </c>
      <c r="AC14" s="157">
        <f t="shared" si="1"/>
        <v>1.01</v>
      </c>
    </row>
    <row r="15" spans="1:19" ht="30" customHeight="1">
      <c r="A15" s="165" t="s">
        <v>272</v>
      </c>
      <c r="B15" s="130"/>
      <c r="C15" s="130"/>
      <c r="D15" s="130"/>
      <c r="E15" s="130"/>
      <c r="F15" s="130"/>
      <c r="G15" s="130"/>
      <c r="H15" s="130"/>
      <c r="I15" s="131"/>
      <c r="J15" s="131"/>
      <c r="K15" s="131"/>
      <c r="L15" s="131"/>
      <c r="M15" s="131"/>
      <c r="N15" s="131"/>
      <c r="O15" s="131"/>
      <c r="Q15" s="71"/>
      <c r="R15" s="71"/>
      <c r="S15" s="71"/>
    </row>
    <row r="16" spans="1:29" ht="18">
      <c r="A16" s="141" t="s">
        <v>752</v>
      </c>
      <c r="B16" s="108" t="s">
        <v>758</v>
      </c>
      <c r="C16" s="108" t="s">
        <v>758</v>
      </c>
      <c r="D16" s="108" t="s">
        <v>758</v>
      </c>
      <c r="E16" s="108" t="s">
        <v>758</v>
      </c>
      <c r="F16" s="108" t="s">
        <v>758</v>
      </c>
      <c r="G16" s="108" t="s">
        <v>758</v>
      </c>
      <c r="H16" s="108" t="s">
        <v>758</v>
      </c>
      <c r="I16" s="108" t="s">
        <v>758</v>
      </c>
      <c r="J16" s="155">
        <v>49.366733</v>
      </c>
      <c r="K16" s="155">
        <v>54.944232</v>
      </c>
      <c r="L16" s="155">
        <v>65.450498</v>
      </c>
      <c r="M16" s="155">
        <v>68.312797</v>
      </c>
      <c r="N16" s="156">
        <v>69.05</v>
      </c>
      <c r="O16" s="159">
        <v>155.74</v>
      </c>
      <c r="P16" s="160">
        <v>159.2</v>
      </c>
      <c r="Q16" s="179">
        <v>157.61</v>
      </c>
      <c r="R16" s="188">
        <v>151.61</v>
      </c>
      <c r="S16" s="188">
        <v>147.47</v>
      </c>
      <c r="T16" s="67">
        <v>149.68</v>
      </c>
      <c r="U16" s="71">
        <v>146.28</v>
      </c>
      <c r="V16" s="71">
        <v>148.64</v>
      </c>
      <c r="W16" s="71">
        <v>148.27</v>
      </c>
      <c r="X16" s="67">
        <v>146.52</v>
      </c>
      <c r="Y16" s="67">
        <v>145.62</v>
      </c>
      <c r="Z16" s="67">
        <v>142.33</v>
      </c>
      <c r="AA16" s="67">
        <v>145.12</v>
      </c>
      <c r="AB16" s="71">
        <v>140.7</v>
      </c>
      <c r="AC16" s="71">
        <v>48.65</v>
      </c>
    </row>
    <row r="17" spans="1:29" ht="15">
      <c r="A17" s="154" t="s">
        <v>113</v>
      </c>
      <c r="B17" s="108" t="s">
        <v>758</v>
      </c>
      <c r="C17" s="108" t="s">
        <v>758</v>
      </c>
      <c r="D17" s="108" t="s">
        <v>758</v>
      </c>
      <c r="E17" s="108" t="s">
        <v>758</v>
      </c>
      <c r="F17" s="108" t="s">
        <v>758</v>
      </c>
      <c r="G17" s="108" t="s">
        <v>758</v>
      </c>
      <c r="H17" s="108" t="s">
        <v>758</v>
      </c>
      <c r="I17" s="108" t="s">
        <v>758</v>
      </c>
      <c r="J17" s="155">
        <v>0.600846</v>
      </c>
      <c r="K17" s="155">
        <v>0.541772</v>
      </c>
      <c r="L17" s="155">
        <v>0.656182</v>
      </c>
      <c r="M17" s="155">
        <v>0.78623</v>
      </c>
      <c r="N17" s="156">
        <v>0.81</v>
      </c>
      <c r="O17" s="156">
        <v>0.01</v>
      </c>
      <c r="P17" s="156">
        <v>0.21</v>
      </c>
      <c r="Q17" s="180">
        <v>0.31</v>
      </c>
      <c r="R17" s="188">
        <v>0.42</v>
      </c>
      <c r="S17" s="188">
        <v>0.62</v>
      </c>
      <c r="T17" s="67">
        <v>0.88</v>
      </c>
      <c r="U17" s="71">
        <v>1.04</v>
      </c>
      <c r="V17" s="71">
        <v>1.46</v>
      </c>
      <c r="W17" s="71">
        <v>2.13</v>
      </c>
      <c r="X17" s="67">
        <v>2.31</v>
      </c>
      <c r="Y17" s="67">
        <v>2.34</v>
      </c>
      <c r="Z17" s="67">
        <v>1.93</v>
      </c>
      <c r="AA17" s="67">
        <v>1.87</v>
      </c>
      <c r="AB17" s="71">
        <v>1.85</v>
      </c>
      <c r="AC17" s="71">
        <v>0.17</v>
      </c>
    </row>
    <row r="18" spans="1:28" ht="15">
      <c r="A18" s="154" t="s">
        <v>112</v>
      </c>
      <c r="B18" s="108" t="s">
        <v>758</v>
      </c>
      <c r="C18" s="108" t="s">
        <v>758</v>
      </c>
      <c r="D18" s="108" t="s">
        <v>758</v>
      </c>
      <c r="E18" s="108" t="s">
        <v>758</v>
      </c>
      <c r="F18" s="108" t="s">
        <v>758</v>
      </c>
      <c r="G18" s="108" t="s">
        <v>758</v>
      </c>
      <c r="H18" s="108" t="s">
        <v>758</v>
      </c>
      <c r="I18" s="108" t="s">
        <v>758</v>
      </c>
      <c r="J18" s="155">
        <v>0</v>
      </c>
      <c r="K18" s="155">
        <v>0</v>
      </c>
      <c r="L18" s="155">
        <v>0</v>
      </c>
      <c r="M18" s="155">
        <v>0</v>
      </c>
      <c r="N18" s="156">
        <v>0</v>
      </c>
      <c r="O18" s="156">
        <v>0</v>
      </c>
      <c r="P18" s="156">
        <v>0</v>
      </c>
      <c r="Q18" s="180">
        <v>0</v>
      </c>
      <c r="R18" s="188">
        <v>0</v>
      </c>
      <c r="S18" s="188">
        <v>0</v>
      </c>
      <c r="T18" s="188">
        <v>0</v>
      </c>
      <c r="U18" s="188">
        <v>0</v>
      </c>
      <c r="V18" s="188">
        <v>0</v>
      </c>
      <c r="W18" s="188">
        <v>0</v>
      </c>
      <c r="X18" s="188">
        <v>0</v>
      </c>
      <c r="Y18" s="188">
        <v>0</v>
      </c>
      <c r="Z18" s="188">
        <v>0</v>
      </c>
      <c r="AA18" s="188">
        <v>0</v>
      </c>
      <c r="AB18" s="188">
        <v>0</v>
      </c>
    </row>
    <row r="19" spans="1:29" ht="15">
      <c r="A19" s="141" t="s">
        <v>749</v>
      </c>
      <c r="B19" s="108" t="s">
        <v>758</v>
      </c>
      <c r="C19" s="108" t="s">
        <v>758</v>
      </c>
      <c r="D19" s="108" t="s">
        <v>758</v>
      </c>
      <c r="E19" s="108" t="s">
        <v>758</v>
      </c>
      <c r="F19" s="108" t="s">
        <v>758</v>
      </c>
      <c r="G19" s="108" t="s">
        <v>758</v>
      </c>
      <c r="H19" s="108" t="s">
        <v>758</v>
      </c>
      <c r="I19" s="108" t="s">
        <v>758</v>
      </c>
      <c r="J19" s="155">
        <v>0</v>
      </c>
      <c r="K19" s="155">
        <v>0.202369</v>
      </c>
      <c r="L19" s="155">
        <v>0.064002</v>
      </c>
      <c r="M19" s="155">
        <v>0.055804</v>
      </c>
      <c r="N19" s="156">
        <v>0.06</v>
      </c>
      <c r="O19" s="156">
        <v>0.03</v>
      </c>
      <c r="P19" s="156">
        <v>0.05</v>
      </c>
      <c r="Q19" s="180">
        <v>0.05</v>
      </c>
      <c r="R19" s="188">
        <v>0.05</v>
      </c>
      <c r="S19" s="188">
        <v>0.05</v>
      </c>
      <c r="T19" s="67">
        <v>0.05</v>
      </c>
      <c r="U19" s="71">
        <v>0.06</v>
      </c>
      <c r="V19" s="71">
        <v>0.06</v>
      </c>
      <c r="W19" s="71">
        <v>0.06</v>
      </c>
      <c r="X19" s="67">
        <v>0.06</v>
      </c>
      <c r="Y19" s="67">
        <v>0.06</v>
      </c>
      <c r="Z19" s="67">
        <v>0.06</v>
      </c>
      <c r="AA19" s="67">
        <v>0.06</v>
      </c>
      <c r="AB19" s="71">
        <v>0.06</v>
      </c>
      <c r="AC19" s="71">
        <v>0.02</v>
      </c>
    </row>
    <row r="20" spans="1:28" ht="15">
      <c r="A20" s="154" t="s">
        <v>110</v>
      </c>
      <c r="B20" s="108" t="s">
        <v>758</v>
      </c>
      <c r="C20" s="108" t="s">
        <v>758</v>
      </c>
      <c r="D20" s="108" t="s">
        <v>758</v>
      </c>
      <c r="E20" s="108" t="s">
        <v>758</v>
      </c>
      <c r="F20" s="108" t="s">
        <v>758</v>
      </c>
      <c r="G20" s="108" t="s">
        <v>758</v>
      </c>
      <c r="H20" s="108" t="s">
        <v>758</v>
      </c>
      <c r="I20" s="108" t="s">
        <v>758</v>
      </c>
      <c r="J20" s="155">
        <v>0.588441</v>
      </c>
      <c r="K20" s="155">
        <v>0.486689</v>
      </c>
      <c r="L20" s="155">
        <v>0.698859</v>
      </c>
      <c r="M20" s="155">
        <v>0.793108</v>
      </c>
      <c r="N20" s="156">
        <v>0.89</v>
      </c>
      <c r="O20" s="156">
        <v>0</v>
      </c>
      <c r="P20" s="156">
        <v>0</v>
      </c>
      <c r="Q20" s="180">
        <v>0</v>
      </c>
      <c r="R20" s="180">
        <v>0</v>
      </c>
      <c r="S20" s="180">
        <v>0</v>
      </c>
      <c r="T20" s="180">
        <v>0</v>
      </c>
      <c r="U20" s="180">
        <v>0</v>
      </c>
      <c r="V20" s="180">
        <v>0</v>
      </c>
      <c r="W20" s="180">
        <v>0</v>
      </c>
      <c r="X20" s="180">
        <v>0</v>
      </c>
      <c r="Y20" s="180">
        <v>0</v>
      </c>
      <c r="Z20" s="180">
        <v>0</v>
      </c>
      <c r="AA20" s="180">
        <v>0</v>
      </c>
      <c r="AB20" s="180">
        <v>0</v>
      </c>
    </row>
    <row r="21" spans="1:28" ht="15">
      <c r="A21" s="154" t="s">
        <v>109</v>
      </c>
      <c r="B21" s="108" t="s">
        <v>758</v>
      </c>
      <c r="C21" s="108" t="s">
        <v>758</v>
      </c>
      <c r="D21" s="108" t="s">
        <v>758</v>
      </c>
      <c r="E21" s="108" t="s">
        <v>758</v>
      </c>
      <c r="F21" s="108" t="s">
        <v>758</v>
      </c>
      <c r="G21" s="108" t="s">
        <v>758</v>
      </c>
      <c r="H21" s="108" t="s">
        <v>758</v>
      </c>
      <c r="I21" s="108" t="s">
        <v>758</v>
      </c>
      <c r="J21" s="155">
        <v>0.0008</v>
      </c>
      <c r="K21" s="155">
        <v>0.021035</v>
      </c>
      <c r="L21" s="155">
        <v>0.033111</v>
      </c>
      <c r="M21" s="155">
        <v>0.042117</v>
      </c>
      <c r="N21" s="156">
        <v>0.05</v>
      </c>
      <c r="O21" s="156">
        <v>0</v>
      </c>
      <c r="P21" s="156">
        <v>0</v>
      </c>
      <c r="Q21" s="180">
        <v>0</v>
      </c>
      <c r="R21" s="180">
        <v>0</v>
      </c>
      <c r="S21" s="180">
        <v>0</v>
      </c>
      <c r="T21" s="180">
        <v>0</v>
      </c>
      <c r="U21" s="180">
        <v>0</v>
      </c>
      <c r="V21" s="180">
        <v>0</v>
      </c>
      <c r="W21" s="180">
        <v>0</v>
      </c>
      <c r="X21" s="180">
        <v>0</v>
      </c>
      <c r="Y21" s="180">
        <v>0</v>
      </c>
      <c r="Z21" s="180">
        <v>0</v>
      </c>
      <c r="AA21" s="180">
        <v>0</v>
      </c>
      <c r="AB21" s="180">
        <v>0</v>
      </c>
    </row>
    <row r="22" spans="1:29" ht="15">
      <c r="A22" s="154" t="s">
        <v>33</v>
      </c>
      <c r="B22" s="108" t="s">
        <v>758</v>
      </c>
      <c r="C22" s="108" t="s">
        <v>758</v>
      </c>
      <c r="D22" s="108" t="s">
        <v>758</v>
      </c>
      <c r="E22" s="108" t="s">
        <v>758</v>
      </c>
      <c r="F22" s="108" t="s">
        <v>758</v>
      </c>
      <c r="G22" s="108" t="s">
        <v>758</v>
      </c>
      <c r="H22" s="108" t="s">
        <v>758</v>
      </c>
      <c r="I22" s="108" t="s">
        <v>758</v>
      </c>
      <c r="J22" s="157">
        <f aca="true" t="shared" si="2" ref="J22:AC22">SUM(J16:J21)</f>
        <v>50.55682</v>
      </c>
      <c r="K22" s="157">
        <f t="shared" si="2"/>
        <v>56.196096999999995</v>
      </c>
      <c r="L22" s="157">
        <f t="shared" si="2"/>
        <v>66.902652</v>
      </c>
      <c r="M22" s="157">
        <f t="shared" si="2"/>
        <v>69.99005600000001</v>
      </c>
      <c r="N22" s="157">
        <f t="shared" si="2"/>
        <v>70.86</v>
      </c>
      <c r="O22" s="161">
        <f t="shared" si="2"/>
        <v>155.78</v>
      </c>
      <c r="P22" s="162">
        <f t="shared" si="2"/>
        <v>159.46</v>
      </c>
      <c r="Q22" s="162">
        <f t="shared" si="2"/>
        <v>157.97000000000003</v>
      </c>
      <c r="R22" s="162">
        <f t="shared" si="2"/>
        <v>152.08</v>
      </c>
      <c r="S22" s="162">
        <f t="shared" si="2"/>
        <v>148.14000000000001</v>
      </c>
      <c r="T22" s="162">
        <f t="shared" si="2"/>
        <v>150.61</v>
      </c>
      <c r="U22" s="162">
        <f t="shared" si="2"/>
        <v>147.38</v>
      </c>
      <c r="V22" s="162">
        <f t="shared" si="2"/>
        <v>150.16</v>
      </c>
      <c r="W22" s="162">
        <f t="shared" si="2"/>
        <v>150.46</v>
      </c>
      <c r="X22" s="162">
        <f t="shared" si="2"/>
        <v>148.89000000000001</v>
      </c>
      <c r="Y22" s="162">
        <f t="shared" si="2"/>
        <v>148.02</v>
      </c>
      <c r="Z22" s="162">
        <f t="shared" si="2"/>
        <v>144.32000000000002</v>
      </c>
      <c r="AA22" s="162">
        <f t="shared" si="2"/>
        <v>147.05</v>
      </c>
      <c r="AB22" s="162">
        <f t="shared" si="2"/>
        <v>142.60999999999999</v>
      </c>
      <c r="AC22" s="162">
        <f t="shared" si="2"/>
        <v>48.84</v>
      </c>
    </row>
    <row r="23" spans="1:19" ht="30.75" customHeight="1">
      <c r="A23" s="149" t="s">
        <v>748</v>
      </c>
      <c r="B23" s="130"/>
      <c r="C23" s="130"/>
      <c r="D23" s="131"/>
      <c r="E23" s="131"/>
      <c r="F23" s="131"/>
      <c r="G23" s="131"/>
      <c r="H23" s="131"/>
      <c r="I23" s="131"/>
      <c r="J23" s="131"/>
      <c r="K23" s="131"/>
      <c r="L23" s="131"/>
      <c r="M23" s="131"/>
      <c r="N23" s="131"/>
      <c r="O23" s="131"/>
      <c r="Q23" s="71"/>
      <c r="R23" s="71"/>
      <c r="S23" s="71"/>
    </row>
    <row r="24" spans="1:29" ht="15">
      <c r="A24" s="141" t="s">
        <v>750</v>
      </c>
      <c r="B24" s="108" t="s">
        <v>758</v>
      </c>
      <c r="C24" s="108" t="s">
        <v>758</v>
      </c>
      <c r="D24" s="108" t="s">
        <v>758</v>
      </c>
      <c r="E24" s="108" t="s">
        <v>758</v>
      </c>
      <c r="F24" s="108" t="s">
        <v>758</v>
      </c>
      <c r="G24" s="108" t="s">
        <v>758</v>
      </c>
      <c r="H24" s="108" t="s">
        <v>758</v>
      </c>
      <c r="I24" s="108" t="s">
        <v>758</v>
      </c>
      <c r="J24" s="157">
        <f aca="true" t="shared" si="3" ref="J24:N30">J8+J16</f>
        <v>102.644784</v>
      </c>
      <c r="K24" s="157">
        <f t="shared" si="3"/>
        <v>114.892815</v>
      </c>
      <c r="L24" s="157">
        <f t="shared" si="3"/>
        <v>140.217176</v>
      </c>
      <c r="M24" s="157">
        <f t="shared" si="3"/>
        <v>145.393428</v>
      </c>
      <c r="N24" s="157">
        <f t="shared" si="3"/>
        <v>147.35</v>
      </c>
      <c r="O24" s="157">
        <f aca="true" t="shared" si="4" ref="O24:AC24">O16</f>
        <v>155.74</v>
      </c>
      <c r="P24" s="157">
        <f t="shared" si="4"/>
        <v>159.2</v>
      </c>
      <c r="Q24" s="157">
        <f t="shared" si="4"/>
        <v>157.61</v>
      </c>
      <c r="R24" s="157">
        <f t="shared" si="4"/>
        <v>151.61</v>
      </c>
      <c r="S24" s="157">
        <f t="shared" si="4"/>
        <v>147.47</v>
      </c>
      <c r="T24" s="157">
        <f t="shared" si="4"/>
        <v>149.68</v>
      </c>
      <c r="U24" s="157">
        <f t="shared" si="4"/>
        <v>146.28</v>
      </c>
      <c r="V24" s="157">
        <f t="shared" si="4"/>
        <v>148.64</v>
      </c>
      <c r="W24" s="157">
        <f t="shared" si="4"/>
        <v>148.27</v>
      </c>
      <c r="X24" s="157">
        <f t="shared" si="4"/>
        <v>146.52</v>
      </c>
      <c r="Y24" s="157">
        <f t="shared" si="4"/>
        <v>145.62</v>
      </c>
      <c r="Z24" s="157">
        <f t="shared" si="4"/>
        <v>142.33</v>
      </c>
      <c r="AA24" s="157">
        <f t="shared" si="4"/>
        <v>145.12</v>
      </c>
      <c r="AB24" s="157">
        <f t="shared" si="4"/>
        <v>140.7</v>
      </c>
      <c r="AC24" s="157">
        <f t="shared" si="4"/>
        <v>48.65</v>
      </c>
    </row>
    <row r="25" spans="1:29" ht="15">
      <c r="A25" s="154" t="s">
        <v>113</v>
      </c>
      <c r="B25" s="108" t="s">
        <v>758</v>
      </c>
      <c r="C25" s="108" t="s">
        <v>758</v>
      </c>
      <c r="D25" s="108" t="s">
        <v>758</v>
      </c>
      <c r="E25" s="108" t="s">
        <v>758</v>
      </c>
      <c r="F25" s="108" t="s">
        <v>758</v>
      </c>
      <c r="G25" s="108" t="s">
        <v>758</v>
      </c>
      <c r="H25" s="108" t="s">
        <v>758</v>
      </c>
      <c r="I25" s="108" t="s">
        <v>758</v>
      </c>
      <c r="J25" s="157">
        <f t="shared" si="3"/>
        <v>3.19501</v>
      </c>
      <c r="K25" s="157">
        <f t="shared" si="3"/>
        <v>2.851055</v>
      </c>
      <c r="L25" s="157">
        <f t="shared" si="3"/>
        <v>3.0437950000000003</v>
      </c>
      <c r="M25" s="157">
        <f t="shared" si="3"/>
        <v>3.3975989999999996</v>
      </c>
      <c r="N25" s="157">
        <f t="shared" si="3"/>
        <v>3.68</v>
      </c>
      <c r="O25" s="157">
        <f aca="true" t="shared" si="5" ref="O25:AC25">O9+O17</f>
        <v>2.98</v>
      </c>
      <c r="P25" s="157">
        <f t="shared" si="5"/>
        <v>3.263</v>
      </c>
      <c r="Q25" s="157">
        <f t="shared" si="5"/>
        <v>3.49</v>
      </c>
      <c r="R25" s="157">
        <f t="shared" si="5"/>
        <v>3.67</v>
      </c>
      <c r="S25" s="157">
        <f t="shared" si="5"/>
        <v>3.91</v>
      </c>
      <c r="T25" s="157">
        <f t="shared" si="5"/>
        <v>4.245</v>
      </c>
      <c r="U25" s="157">
        <f t="shared" si="5"/>
        <v>4.23</v>
      </c>
      <c r="V25" s="157">
        <f t="shared" si="5"/>
        <v>4.63</v>
      </c>
      <c r="W25" s="157">
        <f t="shared" si="5"/>
        <v>5.5</v>
      </c>
      <c r="X25" s="157">
        <f t="shared" si="5"/>
        <v>5.67</v>
      </c>
      <c r="Y25" s="157">
        <f t="shared" si="5"/>
        <v>5.76</v>
      </c>
      <c r="Z25" s="157">
        <f t="shared" si="5"/>
        <v>5.4399999999999995</v>
      </c>
      <c r="AA25" s="157">
        <f t="shared" si="5"/>
        <v>5.390000000000001</v>
      </c>
      <c r="AB25" s="157">
        <f t="shared" si="5"/>
        <v>5.37</v>
      </c>
      <c r="AC25" s="157">
        <f t="shared" si="5"/>
        <v>0.74</v>
      </c>
    </row>
    <row r="26" spans="1:29" ht="15">
      <c r="A26" s="154" t="s">
        <v>112</v>
      </c>
      <c r="B26" s="108" t="s">
        <v>758</v>
      </c>
      <c r="C26" s="108" t="s">
        <v>758</v>
      </c>
      <c r="D26" s="108" t="s">
        <v>758</v>
      </c>
      <c r="E26" s="108" t="s">
        <v>758</v>
      </c>
      <c r="F26" s="108" t="s">
        <v>758</v>
      </c>
      <c r="G26" s="108" t="s">
        <v>758</v>
      </c>
      <c r="H26" s="108" t="s">
        <v>758</v>
      </c>
      <c r="I26" s="108" t="s">
        <v>758</v>
      </c>
      <c r="J26" s="157">
        <f t="shared" si="3"/>
        <v>0.738483</v>
      </c>
      <c r="K26" s="157">
        <f t="shared" si="3"/>
        <v>0.650996</v>
      </c>
      <c r="L26" s="157">
        <f t="shared" si="3"/>
        <v>0.671439</v>
      </c>
      <c r="M26" s="157">
        <f t="shared" si="3"/>
        <v>0.699547</v>
      </c>
      <c r="N26" s="157">
        <f t="shared" si="3"/>
        <v>0.68</v>
      </c>
      <c r="O26" s="157">
        <f aca="true" t="shared" si="6" ref="O26:AC26">O10+O18</f>
        <v>0.73</v>
      </c>
      <c r="P26" s="157">
        <f t="shared" si="6"/>
        <v>0.76</v>
      </c>
      <c r="Q26" s="157">
        <f t="shared" si="6"/>
        <v>0.79</v>
      </c>
      <c r="R26" s="157">
        <f t="shared" si="6"/>
        <v>0.81</v>
      </c>
      <c r="S26" s="157">
        <f t="shared" si="6"/>
        <v>0.77</v>
      </c>
      <c r="T26" s="157">
        <f t="shared" si="6"/>
        <v>0.713224</v>
      </c>
      <c r="U26" s="157">
        <f t="shared" si="6"/>
        <v>0.7</v>
      </c>
      <c r="V26" s="157">
        <f t="shared" si="6"/>
        <v>0.77</v>
      </c>
      <c r="W26" s="157">
        <f t="shared" si="6"/>
        <v>0.82</v>
      </c>
      <c r="X26" s="157">
        <f t="shared" si="6"/>
        <v>0.81</v>
      </c>
      <c r="Y26" s="157">
        <f t="shared" si="6"/>
        <v>0.72</v>
      </c>
      <c r="Z26" s="157">
        <f t="shared" si="6"/>
        <v>0.85</v>
      </c>
      <c r="AA26" s="157">
        <f t="shared" si="6"/>
        <v>0.91</v>
      </c>
      <c r="AB26" s="157">
        <f t="shared" si="6"/>
        <v>0.9</v>
      </c>
      <c r="AC26" s="157">
        <f t="shared" si="6"/>
        <v>0.2</v>
      </c>
    </row>
    <row r="27" spans="1:29" ht="15">
      <c r="A27" s="154" t="s">
        <v>111</v>
      </c>
      <c r="B27" s="108" t="s">
        <v>758</v>
      </c>
      <c r="C27" s="108" t="s">
        <v>758</v>
      </c>
      <c r="D27" s="108" t="s">
        <v>758</v>
      </c>
      <c r="E27" s="108" t="s">
        <v>758</v>
      </c>
      <c r="F27" s="108" t="s">
        <v>758</v>
      </c>
      <c r="G27" s="108" t="s">
        <v>758</v>
      </c>
      <c r="H27" s="108" t="s">
        <v>758</v>
      </c>
      <c r="I27" s="108" t="s">
        <v>758</v>
      </c>
      <c r="J27" s="157">
        <f t="shared" si="3"/>
        <v>0.41255</v>
      </c>
      <c r="K27" s="157">
        <f t="shared" si="3"/>
        <v>0.635166</v>
      </c>
      <c r="L27" s="157">
        <f t="shared" si="3"/>
        <v>0.59429</v>
      </c>
      <c r="M27" s="157">
        <f t="shared" si="3"/>
        <v>0.6321289999999999</v>
      </c>
      <c r="N27" s="157">
        <f t="shared" si="3"/>
        <v>0.6000000000000001</v>
      </c>
      <c r="O27" s="157">
        <f aca="true" t="shared" si="7" ref="O27:AC27">O11+O19</f>
        <v>0.68</v>
      </c>
      <c r="P27" s="157">
        <f t="shared" si="7"/>
        <v>0.74</v>
      </c>
      <c r="Q27" s="157">
        <f t="shared" si="7"/>
        <v>0.753</v>
      </c>
      <c r="R27" s="157">
        <f t="shared" si="7"/>
        <v>0.76</v>
      </c>
      <c r="S27" s="157">
        <f t="shared" si="7"/>
        <v>0.7300000000000001</v>
      </c>
      <c r="T27" s="157">
        <f t="shared" si="7"/>
        <v>0.684579</v>
      </c>
      <c r="U27" s="157">
        <f t="shared" si="7"/>
        <v>0.71</v>
      </c>
      <c r="V27" s="157">
        <f t="shared" si="7"/>
        <v>0.7</v>
      </c>
      <c r="W27" s="157">
        <f t="shared" si="7"/>
        <v>0.73</v>
      </c>
      <c r="X27" s="157">
        <f t="shared" si="7"/>
        <v>0.71</v>
      </c>
      <c r="Y27" s="157">
        <f t="shared" si="7"/>
        <v>0.74</v>
      </c>
      <c r="Z27" s="157">
        <f t="shared" si="7"/>
        <v>0.71</v>
      </c>
      <c r="AA27" s="157">
        <f t="shared" si="7"/>
        <v>0.73</v>
      </c>
      <c r="AB27" s="157">
        <f t="shared" si="7"/>
        <v>0.73</v>
      </c>
      <c r="AC27" s="157">
        <f t="shared" si="7"/>
        <v>0.26</v>
      </c>
    </row>
    <row r="28" spans="1:29" ht="15">
      <c r="A28" s="154" t="s">
        <v>110</v>
      </c>
      <c r="B28" s="108" t="s">
        <v>758</v>
      </c>
      <c r="C28" s="108" t="s">
        <v>758</v>
      </c>
      <c r="D28" s="108" t="s">
        <v>758</v>
      </c>
      <c r="E28" s="108" t="s">
        <v>758</v>
      </c>
      <c r="F28" s="108" t="s">
        <v>758</v>
      </c>
      <c r="G28" s="108" t="s">
        <v>758</v>
      </c>
      <c r="H28" s="108" t="s">
        <v>758</v>
      </c>
      <c r="I28" s="108" t="s">
        <v>758</v>
      </c>
      <c r="J28" s="157">
        <f t="shared" si="3"/>
        <v>0.588441</v>
      </c>
      <c r="K28" s="157">
        <f t="shared" si="3"/>
        <v>0.486689</v>
      </c>
      <c r="L28" s="157">
        <f t="shared" si="3"/>
        <v>0.698859</v>
      </c>
      <c r="M28" s="157">
        <f t="shared" si="3"/>
        <v>0.793108</v>
      </c>
      <c r="N28" s="157">
        <f t="shared" si="3"/>
        <v>0.89</v>
      </c>
      <c r="O28" s="157">
        <f aca="true" t="shared" si="8" ref="O28:AC28">O12+O20</f>
        <v>0</v>
      </c>
      <c r="P28" s="157">
        <f t="shared" si="8"/>
        <v>0</v>
      </c>
      <c r="Q28" s="157">
        <f t="shared" si="8"/>
        <v>0</v>
      </c>
      <c r="R28" s="157">
        <f t="shared" si="8"/>
        <v>0</v>
      </c>
      <c r="S28" s="157">
        <f t="shared" si="8"/>
        <v>0</v>
      </c>
      <c r="T28" s="157">
        <f t="shared" si="8"/>
        <v>0</v>
      </c>
      <c r="U28" s="157">
        <f t="shared" si="8"/>
        <v>0</v>
      </c>
      <c r="V28" s="157">
        <f t="shared" si="8"/>
        <v>0</v>
      </c>
      <c r="W28" s="157">
        <f t="shared" si="8"/>
        <v>0</v>
      </c>
      <c r="X28" s="157">
        <f t="shared" si="8"/>
        <v>0</v>
      </c>
      <c r="Y28" s="157">
        <f t="shared" si="8"/>
        <v>0</v>
      </c>
      <c r="Z28" s="157">
        <f t="shared" si="8"/>
        <v>0</v>
      </c>
      <c r="AA28" s="157">
        <f t="shared" si="8"/>
        <v>0</v>
      </c>
      <c r="AB28" s="157">
        <f t="shared" si="8"/>
        <v>0</v>
      </c>
      <c r="AC28" s="157">
        <f t="shared" si="8"/>
        <v>0</v>
      </c>
    </row>
    <row r="29" spans="1:29" ht="15">
      <c r="A29" s="154" t="s">
        <v>109</v>
      </c>
      <c r="B29" s="108" t="s">
        <v>758</v>
      </c>
      <c r="C29" s="108" t="s">
        <v>758</v>
      </c>
      <c r="D29" s="108" t="s">
        <v>758</v>
      </c>
      <c r="E29" s="108" t="s">
        <v>758</v>
      </c>
      <c r="F29" s="108" t="s">
        <v>758</v>
      </c>
      <c r="G29" s="108" t="s">
        <v>758</v>
      </c>
      <c r="H29" s="108" t="s">
        <v>758</v>
      </c>
      <c r="I29" s="108" t="s">
        <v>758</v>
      </c>
      <c r="J29" s="157">
        <f t="shared" si="3"/>
        <v>0.0008</v>
      </c>
      <c r="K29" s="157">
        <f t="shared" si="3"/>
        <v>0.021035</v>
      </c>
      <c r="L29" s="157">
        <f t="shared" si="3"/>
        <v>0.033111</v>
      </c>
      <c r="M29" s="157">
        <f t="shared" si="3"/>
        <v>0.042117</v>
      </c>
      <c r="N29" s="157">
        <f t="shared" si="3"/>
        <v>0.05</v>
      </c>
      <c r="O29" s="157">
        <f aca="true" t="shared" si="9" ref="O29:AC29">O13+O21</f>
        <v>0</v>
      </c>
      <c r="P29" s="157">
        <f t="shared" si="9"/>
        <v>0</v>
      </c>
      <c r="Q29" s="157">
        <f t="shared" si="9"/>
        <v>0</v>
      </c>
      <c r="R29" s="157">
        <f t="shared" si="9"/>
        <v>0</v>
      </c>
      <c r="S29" s="157">
        <f t="shared" si="9"/>
        <v>0</v>
      </c>
      <c r="T29" s="157">
        <f t="shared" si="9"/>
        <v>0</v>
      </c>
      <c r="U29" s="157">
        <f t="shared" si="9"/>
        <v>0</v>
      </c>
      <c r="V29" s="157">
        <f t="shared" si="9"/>
        <v>0</v>
      </c>
      <c r="W29" s="157">
        <f t="shared" si="9"/>
        <v>0</v>
      </c>
      <c r="X29" s="157">
        <f t="shared" si="9"/>
        <v>0</v>
      </c>
      <c r="Y29" s="157">
        <f t="shared" si="9"/>
        <v>0</v>
      </c>
      <c r="Z29" s="157">
        <f t="shared" si="9"/>
        <v>0</v>
      </c>
      <c r="AA29" s="157">
        <f t="shared" si="9"/>
        <v>0</v>
      </c>
      <c r="AB29" s="157">
        <f t="shared" si="9"/>
        <v>0</v>
      </c>
      <c r="AC29" s="157">
        <f t="shared" si="9"/>
        <v>0</v>
      </c>
    </row>
    <row r="30" spans="1:29" ht="15.75">
      <c r="A30" s="85" t="s">
        <v>33</v>
      </c>
      <c r="B30" s="108" t="s">
        <v>758</v>
      </c>
      <c r="C30" s="108" t="s">
        <v>758</v>
      </c>
      <c r="D30" s="108" t="s">
        <v>758</v>
      </c>
      <c r="E30" s="108" t="s">
        <v>758</v>
      </c>
      <c r="F30" s="108" t="s">
        <v>758</v>
      </c>
      <c r="G30" s="108" t="s">
        <v>758</v>
      </c>
      <c r="H30" s="108" t="s">
        <v>758</v>
      </c>
      <c r="I30" s="108" t="s">
        <v>758</v>
      </c>
      <c r="J30" s="217">
        <f t="shared" si="3"/>
        <v>107.58006800000001</v>
      </c>
      <c r="K30" s="217">
        <f t="shared" si="3"/>
        <v>119.537756</v>
      </c>
      <c r="L30" s="217">
        <f t="shared" si="3"/>
        <v>145.25867</v>
      </c>
      <c r="M30" s="217">
        <f t="shared" si="3"/>
        <v>150.95792799999998</v>
      </c>
      <c r="N30" s="217">
        <f t="shared" si="3"/>
        <v>153.25</v>
      </c>
      <c r="O30" s="217">
        <f aca="true" t="shared" si="10" ref="O30:AC30">O14+O22</f>
        <v>160.13</v>
      </c>
      <c r="P30" s="217">
        <f t="shared" si="10"/>
        <v>163.96300000000002</v>
      </c>
      <c r="Q30" s="217">
        <f t="shared" si="10"/>
        <v>162.64300000000003</v>
      </c>
      <c r="R30" s="217">
        <f t="shared" si="10"/>
        <v>156.85000000000002</v>
      </c>
      <c r="S30" s="217">
        <f t="shared" si="10"/>
        <v>152.88000000000002</v>
      </c>
      <c r="T30" s="217">
        <f t="shared" si="10"/>
        <v>155.32280300000002</v>
      </c>
      <c r="U30" s="217">
        <f t="shared" si="10"/>
        <v>151.92</v>
      </c>
      <c r="V30" s="217">
        <f t="shared" si="10"/>
        <v>154.74</v>
      </c>
      <c r="W30" s="217">
        <f t="shared" si="10"/>
        <v>155.32000000000002</v>
      </c>
      <c r="X30" s="217">
        <f t="shared" si="10"/>
        <v>153.71</v>
      </c>
      <c r="Y30" s="217">
        <f t="shared" si="10"/>
        <v>152.84</v>
      </c>
      <c r="Z30" s="217">
        <f t="shared" si="10"/>
        <v>149.33</v>
      </c>
      <c r="AA30" s="217">
        <f t="shared" si="10"/>
        <v>152.15</v>
      </c>
      <c r="AB30" s="217">
        <f t="shared" si="10"/>
        <v>147.7</v>
      </c>
      <c r="AC30" s="217">
        <f t="shared" si="10"/>
        <v>49.85</v>
      </c>
    </row>
    <row r="31" spans="1:19" ht="27.75" customHeight="1">
      <c r="A31" s="497" t="s">
        <v>737</v>
      </c>
      <c r="B31" s="164"/>
      <c r="C31" s="164"/>
      <c r="D31" s="158"/>
      <c r="E31" s="158"/>
      <c r="F31" s="158"/>
      <c r="G31" s="158"/>
      <c r="H31" s="158"/>
      <c r="I31" s="158"/>
      <c r="J31" s="158"/>
      <c r="K31" s="158"/>
      <c r="L31" s="158"/>
      <c r="M31" s="157"/>
      <c r="N31" s="157"/>
      <c r="O31" s="157"/>
      <c r="P31" s="157"/>
      <c r="Q31" s="157"/>
      <c r="R31" s="157"/>
      <c r="S31" s="157"/>
    </row>
    <row r="32" spans="1:19" ht="15.75">
      <c r="A32" s="129" t="s">
        <v>270</v>
      </c>
      <c r="B32" s="130"/>
      <c r="C32" s="130"/>
      <c r="D32" s="158"/>
      <c r="E32" s="158"/>
      <c r="F32" s="158"/>
      <c r="G32" s="158"/>
      <c r="H32" s="158"/>
      <c r="I32" s="158"/>
      <c r="J32" s="158"/>
      <c r="K32" s="158"/>
      <c r="L32" s="158"/>
      <c r="M32" s="157"/>
      <c r="N32" s="157"/>
      <c r="O32" s="157"/>
      <c r="P32" s="157"/>
      <c r="Q32" s="157"/>
      <c r="R32" s="157"/>
      <c r="S32" s="157"/>
    </row>
    <row r="33" spans="1:29" ht="15">
      <c r="A33" s="141" t="s">
        <v>747</v>
      </c>
      <c r="B33" s="108" t="s">
        <v>758</v>
      </c>
      <c r="C33" s="108" t="s">
        <v>758</v>
      </c>
      <c r="D33" s="108" t="s">
        <v>758</v>
      </c>
      <c r="E33" s="108" t="s">
        <v>758</v>
      </c>
      <c r="F33" s="108" t="s">
        <v>758</v>
      </c>
      <c r="G33" s="108" t="s">
        <v>758</v>
      </c>
      <c r="H33" s="108" t="s">
        <v>758</v>
      </c>
      <c r="I33" s="108" t="s">
        <v>758</v>
      </c>
      <c r="J33" s="108" t="s">
        <v>758</v>
      </c>
      <c r="K33" s="155">
        <v>28.090782</v>
      </c>
      <c r="L33" s="155">
        <v>74.766678</v>
      </c>
      <c r="M33" s="155">
        <v>77.080631</v>
      </c>
      <c r="N33" s="204">
        <v>78.3</v>
      </c>
      <c r="O33" s="216" t="s">
        <v>269</v>
      </c>
      <c r="P33" s="216" t="s">
        <v>269</v>
      </c>
      <c r="Q33" s="216" t="s">
        <v>269</v>
      </c>
      <c r="R33" s="179" t="s">
        <v>269</v>
      </c>
      <c r="S33" s="179" t="s">
        <v>269</v>
      </c>
      <c r="T33" s="179" t="s">
        <v>269</v>
      </c>
      <c r="U33" s="179" t="s">
        <v>269</v>
      </c>
      <c r="V33" s="179" t="s">
        <v>269</v>
      </c>
      <c r="W33" s="179" t="s">
        <v>269</v>
      </c>
      <c r="X33" s="179" t="s">
        <v>269</v>
      </c>
      <c r="Y33" s="179" t="s">
        <v>269</v>
      </c>
      <c r="Z33" s="179" t="s">
        <v>269</v>
      </c>
      <c r="AA33" s="179" t="s">
        <v>269</v>
      </c>
      <c r="AB33" s="179" t="s">
        <v>269</v>
      </c>
      <c r="AC33" s="179" t="s">
        <v>269</v>
      </c>
    </row>
    <row r="34" spans="1:29" ht="15">
      <c r="A34" s="154" t="s">
        <v>113</v>
      </c>
      <c r="B34" s="108" t="s">
        <v>758</v>
      </c>
      <c r="C34" s="108" t="s">
        <v>758</v>
      </c>
      <c r="D34" s="108" t="s">
        <v>758</v>
      </c>
      <c r="E34" s="108" t="s">
        <v>758</v>
      </c>
      <c r="F34" s="108" t="s">
        <v>758</v>
      </c>
      <c r="G34" s="108" t="s">
        <v>758</v>
      </c>
      <c r="H34" s="108" t="s">
        <v>758</v>
      </c>
      <c r="I34" s="108" t="s">
        <v>758</v>
      </c>
      <c r="J34" s="108" t="s">
        <v>758</v>
      </c>
      <c r="K34" s="155">
        <v>0</v>
      </c>
      <c r="L34" s="155">
        <v>0</v>
      </c>
      <c r="M34" s="155">
        <v>0</v>
      </c>
      <c r="N34" s="155">
        <v>0</v>
      </c>
      <c r="O34" s="155">
        <v>0</v>
      </c>
      <c r="P34" s="155">
        <v>0</v>
      </c>
      <c r="Q34" s="155">
        <v>0</v>
      </c>
      <c r="R34" s="188">
        <v>0</v>
      </c>
      <c r="S34" s="188">
        <v>0</v>
      </c>
      <c r="T34" s="285">
        <v>0</v>
      </c>
      <c r="U34" s="285">
        <v>0</v>
      </c>
      <c r="V34" s="285">
        <v>0</v>
      </c>
      <c r="W34" s="285">
        <v>0</v>
      </c>
      <c r="X34" s="285">
        <v>0</v>
      </c>
      <c r="Y34" s="285">
        <v>0</v>
      </c>
      <c r="Z34" s="285">
        <v>0</v>
      </c>
      <c r="AA34" s="285">
        <v>0</v>
      </c>
      <c r="AB34" s="285">
        <v>0</v>
      </c>
      <c r="AC34" s="285">
        <v>0</v>
      </c>
    </row>
    <row r="35" spans="1:29" ht="15">
      <c r="A35" s="141" t="s">
        <v>749</v>
      </c>
      <c r="B35" s="108" t="s">
        <v>758</v>
      </c>
      <c r="C35" s="108" t="s">
        <v>758</v>
      </c>
      <c r="D35" s="108" t="s">
        <v>758</v>
      </c>
      <c r="E35" s="108" t="s">
        <v>758</v>
      </c>
      <c r="F35" s="108" t="s">
        <v>758</v>
      </c>
      <c r="G35" s="108" t="s">
        <v>758</v>
      </c>
      <c r="H35" s="108" t="s">
        <v>758</v>
      </c>
      <c r="I35" s="108" t="s">
        <v>758</v>
      </c>
      <c r="J35" s="108" t="s">
        <v>758</v>
      </c>
      <c r="K35" s="155">
        <v>0.204224</v>
      </c>
      <c r="L35" s="155">
        <v>0.530288</v>
      </c>
      <c r="M35" s="155">
        <v>0.576325</v>
      </c>
      <c r="N35" s="155">
        <v>0.54</v>
      </c>
      <c r="O35" s="155">
        <v>0.65</v>
      </c>
      <c r="P35" s="155">
        <v>0.69</v>
      </c>
      <c r="Q35" s="188">
        <v>0.7</v>
      </c>
      <c r="R35" s="188">
        <v>0.71</v>
      </c>
      <c r="S35" s="188">
        <v>0</v>
      </c>
      <c r="T35" s="285">
        <v>0</v>
      </c>
      <c r="U35" s="285">
        <v>0</v>
      </c>
      <c r="V35" s="285">
        <v>0</v>
      </c>
      <c r="W35" s="285">
        <v>0</v>
      </c>
      <c r="X35" s="285">
        <v>0</v>
      </c>
      <c r="Y35" s="285">
        <v>0</v>
      </c>
      <c r="Z35" s="285">
        <v>0</v>
      </c>
      <c r="AA35" s="285">
        <v>0</v>
      </c>
      <c r="AB35" s="285">
        <v>0</v>
      </c>
      <c r="AC35" s="285">
        <v>0</v>
      </c>
    </row>
    <row r="36" spans="1:29" ht="15">
      <c r="A36" s="154" t="s">
        <v>70</v>
      </c>
      <c r="B36" s="108" t="s">
        <v>758</v>
      </c>
      <c r="C36" s="108" t="s">
        <v>758</v>
      </c>
      <c r="D36" s="108" t="s">
        <v>758</v>
      </c>
      <c r="E36" s="108" t="s">
        <v>758</v>
      </c>
      <c r="F36" s="108" t="s">
        <v>758</v>
      </c>
      <c r="G36" s="108" t="s">
        <v>758</v>
      </c>
      <c r="H36" s="108" t="s">
        <v>758</v>
      </c>
      <c r="I36" s="108" t="s">
        <v>758</v>
      </c>
      <c r="J36" s="108" t="s">
        <v>758</v>
      </c>
      <c r="K36" s="155">
        <v>0</v>
      </c>
      <c r="L36" s="155">
        <v>0</v>
      </c>
      <c r="M36" s="155">
        <v>0</v>
      </c>
      <c r="N36" s="155">
        <v>0</v>
      </c>
      <c r="O36" s="155">
        <v>0</v>
      </c>
      <c r="P36" s="155">
        <v>0</v>
      </c>
      <c r="Q36" s="155">
        <v>0</v>
      </c>
      <c r="R36" s="188">
        <v>0</v>
      </c>
      <c r="S36" s="188">
        <v>0</v>
      </c>
      <c r="T36" s="285">
        <v>0</v>
      </c>
      <c r="U36" s="285">
        <v>0</v>
      </c>
      <c r="V36" s="285">
        <v>0</v>
      </c>
      <c r="W36" s="285">
        <v>0</v>
      </c>
      <c r="X36" s="285">
        <v>0</v>
      </c>
      <c r="Y36" s="285">
        <v>0</v>
      </c>
      <c r="Z36" s="285">
        <v>0</v>
      </c>
      <c r="AA36" s="285">
        <v>0</v>
      </c>
      <c r="AB36" s="285">
        <v>0</v>
      </c>
      <c r="AC36" s="285">
        <v>0</v>
      </c>
    </row>
    <row r="37" spans="1:29" ht="15">
      <c r="A37" s="154" t="s">
        <v>33</v>
      </c>
      <c r="B37" s="108" t="s">
        <v>758</v>
      </c>
      <c r="C37" s="108" t="s">
        <v>758</v>
      </c>
      <c r="D37" s="108" t="s">
        <v>758</v>
      </c>
      <c r="E37" s="108" t="s">
        <v>758</v>
      </c>
      <c r="F37" s="108" t="s">
        <v>758</v>
      </c>
      <c r="G37" s="108" t="s">
        <v>758</v>
      </c>
      <c r="H37" s="108" t="s">
        <v>758</v>
      </c>
      <c r="I37" s="108" t="s">
        <v>758</v>
      </c>
      <c r="J37" s="108" t="s">
        <v>758</v>
      </c>
      <c r="K37" s="157">
        <f aca="true" t="shared" si="11" ref="K37:AC37">SUM(K33:K36)</f>
        <v>28.295006</v>
      </c>
      <c r="L37" s="157">
        <f t="shared" si="11"/>
        <v>75.296966</v>
      </c>
      <c r="M37" s="157">
        <f t="shared" si="11"/>
        <v>77.656956</v>
      </c>
      <c r="N37" s="157">
        <f t="shared" si="11"/>
        <v>78.84</v>
      </c>
      <c r="O37" s="161">
        <f t="shared" si="11"/>
        <v>0.65</v>
      </c>
      <c r="P37" s="162">
        <f t="shared" si="11"/>
        <v>0.69</v>
      </c>
      <c r="Q37" s="162">
        <f t="shared" si="11"/>
        <v>0.7</v>
      </c>
      <c r="R37" s="162">
        <f t="shared" si="11"/>
        <v>0.71</v>
      </c>
      <c r="S37" s="162">
        <f t="shared" si="11"/>
        <v>0</v>
      </c>
      <c r="T37" s="162">
        <f t="shared" si="11"/>
        <v>0</v>
      </c>
      <c r="U37" s="162">
        <f t="shared" si="11"/>
        <v>0</v>
      </c>
      <c r="V37" s="162">
        <f t="shared" si="11"/>
        <v>0</v>
      </c>
      <c r="W37" s="162">
        <f t="shared" si="11"/>
        <v>0</v>
      </c>
      <c r="X37" s="162">
        <f t="shared" si="11"/>
        <v>0</v>
      </c>
      <c r="Y37" s="162">
        <f t="shared" si="11"/>
        <v>0</v>
      </c>
      <c r="Z37" s="162">
        <f t="shared" si="11"/>
        <v>0</v>
      </c>
      <c r="AA37" s="162">
        <f t="shared" si="11"/>
        <v>0</v>
      </c>
      <c r="AB37" s="162">
        <f t="shared" si="11"/>
        <v>0</v>
      </c>
      <c r="AC37" s="162">
        <f t="shared" si="11"/>
        <v>0</v>
      </c>
    </row>
    <row r="38" spans="1:19" ht="25.5" customHeight="1">
      <c r="A38" s="165" t="s">
        <v>271</v>
      </c>
      <c r="B38" s="130"/>
      <c r="C38" s="130"/>
      <c r="D38" s="158"/>
      <c r="E38" s="158"/>
      <c r="F38" s="158"/>
      <c r="G38" s="158"/>
      <c r="H38" s="158"/>
      <c r="I38" s="158"/>
      <c r="J38" s="158"/>
      <c r="K38" s="158"/>
      <c r="L38" s="158"/>
      <c r="M38" s="157"/>
      <c r="N38" s="157"/>
      <c r="O38" s="157"/>
      <c r="P38" s="157"/>
      <c r="Q38" s="157"/>
      <c r="R38" s="157"/>
      <c r="S38" s="157"/>
    </row>
    <row r="39" spans="1:29" ht="15">
      <c r="A39" s="141" t="s">
        <v>751</v>
      </c>
      <c r="B39" s="108" t="s">
        <v>758</v>
      </c>
      <c r="C39" s="108" t="s">
        <v>758</v>
      </c>
      <c r="D39" s="108" t="s">
        <v>758</v>
      </c>
      <c r="E39" s="108" t="s">
        <v>758</v>
      </c>
      <c r="F39" s="108" t="s">
        <v>758</v>
      </c>
      <c r="G39" s="108" t="s">
        <v>758</v>
      </c>
      <c r="H39" s="108" t="s">
        <v>758</v>
      </c>
      <c r="I39" s="108" t="s">
        <v>758</v>
      </c>
      <c r="J39" s="108" t="s">
        <v>758</v>
      </c>
      <c r="K39" s="108" t="s">
        <v>758</v>
      </c>
      <c r="L39" s="108" t="s">
        <v>758</v>
      </c>
      <c r="M39" s="155">
        <v>53.859326</v>
      </c>
      <c r="N39" s="203">
        <v>54.32</v>
      </c>
      <c r="O39" s="163">
        <v>155.71</v>
      </c>
      <c r="P39" s="163">
        <v>158.62</v>
      </c>
      <c r="Q39" s="163">
        <v>156.59</v>
      </c>
      <c r="R39" s="163">
        <v>150.37</v>
      </c>
      <c r="S39" s="163">
        <v>146.09</v>
      </c>
      <c r="T39" s="67">
        <v>148.09</v>
      </c>
      <c r="U39" s="71">
        <v>144.54</v>
      </c>
      <c r="V39" s="71">
        <v>146.87</v>
      </c>
      <c r="W39" s="71">
        <v>146.75</v>
      </c>
      <c r="X39" s="67">
        <v>145.31</v>
      </c>
      <c r="Y39" s="67">
        <v>144.71</v>
      </c>
      <c r="Z39" s="67">
        <v>141.75</v>
      </c>
      <c r="AA39" s="67">
        <v>144.63</v>
      </c>
      <c r="AB39" s="71">
        <v>140.4</v>
      </c>
      <c r="AC39" s="71">
        <v>48.6</v>
      </c>
    </row>
    <row r="40" spans="1:28" ht="15">
      <c r="A40" s="154" t="s">
        <v>113</v>
      </c>
      <c r="B40" s="108" t="s">
        <v>758</v>
      </c>
      <c r="C40" s="108" t="s">
        <v>758</v>
      </c>
      <c r="D40" s="108" t="s">
        <v>758</v>
      </c>
      <c r="E40" s="108" t="s">
        <v>758</v>
      </c>
      <c r="F40" s="108" t="s">
        <v>758</v>
      </c>
      <c r="G40" s="108" t="s">
        <v>758</v>
      </c>
      <c r="H40" s="108" t="s">
        <v>758</v>
      </c>
      <c r="I40" s="108" t="s">
        <v>758</v>
      </c>
      <c r="J40" s="108" t="s">
        <v>758</v>
      </c>
      <c r="K40" s="108" t="s">
        <v>758</v>
      </c>
      <c r="L40" s="108" t="s">
        <v>758</v>
      </c>
      <c r="M40" s="155">
        <v>0.03</v>
      </c>
      <c r="N40" s="163">
        <v>0.03</v>
      </c>
      <c r="O40" s="163">
        <v>0</v>
      </c>
      <c r="P40" s="163">
        <v>0</v>
      </c>
      <c r="Q40" s="163">
        <v>0</v>
      </c>
      <c r="R40" s="163">
        <v>0</v>
      </c>
      <c r="S40" s="163">
        <v>0</v>
      </c>
      <c r="T40" s="163">
        <v>0</v>
      </c>
      <c r="U40" s="163">
        <v>0</v>
      </c>
      <c r="V40" s="163">
        <v>0</v>
      </c>
      <c r="W40" s="163">
        <v>0</v>
      </c>
      <c r="X40" s="163">
        <v>0</v>
      </c>
      <c r="Y40" s="163">
        <v>0</v>
      </c>
      <c r="Z40" s="163">
        <v>0</v>
      </c>
      <c r="AA40" s="163">
        <v>0</v>
      </c>
      <c r="AB40" s="163">
        <v>0</v>
      </c>
    </row>
    <row r="41" spans="1:29" ht="15">
      <c r="A41" s="154" t="s">
        <v>111</v>
      </c>
      <c r="B41" s="108" t="s">
        <v>758</v>
      </c>
      <c r="C41" s="108" t="s">
        <v>758</v>
      </c>
      <c r="D41" s="108" t="s">
        <v>758</v>
      </c>
      <c r="E41" s="108" t="s">
        <v>758</v>
      </c>
      <c r="F41" s="108" t="s">
        <v>758</v>
      </c>
      <c r="G41" s="108" t="s">
        <v>758</v>
      </c>
      <c r="H41" s="108" t="s">
        <v>758</v>
      </c>
      <c r="I41" s="108" t="s">
        <v>758</v>
      </c>
      <c r="J41" s="108" t="s">
        <v>758</v>
      </c>
      <c r="K41" s="108" t="s">
        <v>758</v>
      </c>
      <c r="L41" s="108" t="s">
        <v>758</v>
      </c>
      <c r="M41" s="155">
        <v>0.047403</v>
      </c>
      <c r="N41" s="163">
        <v>0.05</v>
      </c>
      <c r="O41" s="163">
        <v>0.03</v>
      </c>
      <c r="P41" s="163">
        <v>0.05</v>
      </c>
      <c r="Q41" s="163">
        <v>0.05</v>
      </c>
      <c r="R41" s="163">
        <v>0.05</v>
      </c>
      <c r="S41" s="163">
        <v>0.05</v>
      </c>
      <c r="T41" s="67">
        <v>0.05</v>
      </c>
      <c r="U41" s="71">
        <v>0.06</v>
      </c>
      <c r="V41" s="71">
        <v>0.06</v>
      </c>
      <c r="W41" s="71">
        <v>0.06</v>
      </c>
      <c r="X41" s="67">
        <v>0.06</v>
      </c>
      <c r="Y41" s="67">
        <v>0.06</v>
      </c>
      <c r="Z41" s="67">
        <v>0.06</v>
      </c>
      <c r="AA41" s="67">
        <v>0.06</v>
      </c>
      <c r="AB41" s="71">
        <v>0.05</v>
      </c>
      <c r="AC41" s="71">
        <v>0.02</v>
      </c>
    </row>
    <row r="42" spans="1:28" ht="15">
      <c r="A42" s="154" t="s">
        <v>70</v>
      </c>
      <c r="B42" s="108" t="s">
        <v>758</v>
      </c>
      <c r="C42" s="108" t="s">
        <v>758</v>
      </c>
      <c r="D42" s="108" t="s">
        <v>758</v>
      </c>
      <c r="E42" s="108" t="s">
        <v>758</v>
      </c>
      <c r="F42" s="108" t="s">
        <v>758</v>
      </c>
      <c r="G42" s="108" t="s">
        <v>758</v>
      </c>
      <c r="H42" s="108" t="s">
        <v>758</v>
      </c>
      <c r="I42" s="108" t="s">
        <v>758</v>
      </c>
      <c r="J42" s="108" t="s">
        <v>758</v>
      </c>
      <c r="K42" s="108" t="s">
        <v>758</v>
      </c>
      <c r="L42" s="108" t="s">
        <v>758</v>
      </c>
      <c r="M42" s="155">
        <v>0.000462</v>
      </c>
      <c r="N42" s="163">
        <v>0</v>
      </c>
      <c r="O42" s="163">
        <v>0</v>
      </c>
      <c r="P42" s="163">
        <v>0</v>
      </c>
      <c r="Q42" s="163">
        <v>0</v>
      </c>
      <c r="R42" s="163">
        <v>0</v>
      </c>
      <c r="S42" s="163">
        <v>0</v>
      </c>
      <c r="T42" s="163">
        <v>0</v>
      </c>
      <c r="U42" s="163">
        <v>0</v>
      </c>
      <c r="V42" s="163">
        <v>0</v>
      </c>
      <c r="W42" s="163">
        <v>0</v>
      </c>
      <c r="X42" s="163">
        <v>0</v>
      </c>
      <c r="Y42" s="163">
        <v>0</v>
      </c>
      <c r="Z42" s="163">
        <v>0</v>
      </c>
      <c r="AA42" s="163">
        <v>0</v>
      </c>
      <c r="AB42" s="163">
        <v>0</v>
      </c>
    </row>
    <row r="43" spans="1:29" ht="15">
      <c r="A43" s="154" t="s">
        <v>33</v>
      </c>
      <c r="B43" s="108" t="s">
        <v>758</v>
      </c>
      <c r="C43" s="108" t="s">
        <v>758</v>
      </c>
      <c r="D43" s="108" t="s">
        <v>758</v>
      </c>
      <c r="E43" s="108" t="s">
        <v>758</v>
      </c>
      <c r="F43" s="108" t="s">
        <v>758</v>
      </c>
      <c r="G43" s="108" t="s">
        <v>758</v>
      </c>
      <c r="H43" s="108" t="s">
        <v>758</v>
      </c>
      <c r="I43" s="108" t="s">
        <v>758</v>
      </c>
      <c r="J43" s="108" t="s">
        <v>758</v>
      </c>
      <c r="K43" s="108" t="s">
        <v>758</v>
      </c>
      <c r="L43" s="108" t="s">
        <v>758</v>
      </c>
      <c r="M43" s="157">
        <f aca="true" t="shared" si="12" ref="M43:Y43">SUM(M39:M42)</f>
        <v>53.937191000000006</v>
      </c>
      <c r="N43" s="157">
        <f t="shared" si="12"/>
        <v>54.4</v>
      </c>
      <c r="O43" s="161">
        <f t="shared" si="12"/>
        <v>155.74</v>
      </c>
      <c r="P43" s="162">
        <f t="shared" si="12"/>
        <v>158.67000000000002</v>
      </c>
      <c r="Q43" s="162">
        <f t="shared" si="12"/>
        <v>156.64000000000001</v>
      </c>
      <c r="R43" s="162">
        <f t="shared" si="12"/>
        <v>150.42000000000002</v>
      </c>
      <c r="S43" s="162">
        <f t="shared" si="12"/>
        <v>146.14000000000001</v>
      </c>
      <c r="T43" s="162">
        <f t="shared" si="12"/>
        <v>148.14000000000001</v>
      </c>
      <c r="U43" s="162">
        <f t="shared" si="12"/>
        <v>144.6</v>
      </c>
      <c r="V43" s="162">
        <f t="shared" si="12"/>
        <v>146.93</v>
      </c>
      <c r="W43" s="162">
        <f t="shared" si="12"/>
        <v>146.81</v>
      </c>
      <c r="X43" s="162">
        <f t="shared" si="12"/>
        <v>145.37</v>
      </c>
      <c r="Y43" s="162">
        <f t="shared" si="12"/>
        <v>144.77</v>
      </c>
      <c r="Z43" s="162">
        <f>SUM(Z39:Z42)</f>
        <v>141.81</v>
      </c>
      <c r="AA43" s="162">
        <f>SUM(AA39:AA42)</f>
        <v>144.69</v>
      </c>
      <c r="AB43" s="162">
        <f>SUM(AB39:AB42)</f>
        <v>140.45000000000002</v>
      </c>
      <c r="AC43" s="162">
        <f>SUM(AC39:AC42)</f>
        <v>48.620000000000005</v>
      </c>
    </row>
    <row r="44" spans="1:19" ht="24.75" customHeight="1">
      <c r="A44" s="165" t="s">
        <v>114</v>
      </c>
      <c r="B44" s="130"/>
      <c r="C44" s="130"/>
      <c r="D44" s="158"/>
      <c r="E44" s="158"/>
      <c r="F44" s="158"/>
      <c r="G44" s="158"/>
      <c r="H44" s="158"/>
      <c r="I44" s="158"/>
      <c r="J44" s="158"/>
      <c r="K44" s="158"/>
      <c r="L44" s="158"/>
      <c r="M44" s="157"/>
      <c r="N44" s="157"/>
      <c r="O44" s="157"/>
      <c r="P44" s="157"/>
      <c r="Q44" s="157"/>
      <c r="R44" s="157"/>
      <c r="S44" s="157"/>
    </row>
    <row r="45" spans="1:29" ht="15">
      <c r="A45" s="141" t="s">
        <v>750</v>
      </c>
      <c r="B45" s="108" t="s">
        <v>758</v>
      </c>
      <c r="C45" s="108" t="s">
        <v>758</v>
      </c>
      <c r="D45" s="108" t="s">
        <v>758</v>
      </c>
      <c r="E45" s="108" t="s">
        <v>758</v>
      </c>
      <c r="F45" s="108" t="s">
        <v>758</v>
      </c>
      <c r="G45" s="108" t="s">
        <v>758</v>
      </c>
      <c r="H45" s="108" t="s">
        <v>758</v>
      </c>
      <c r="I45" s="108" t="s">
        <v>758</v>
      </c>
      <c r="J45" s="108" t="s">
        <v>758</v>
      </c>
      <c r="K45" s="108" t="s">
        <v>758</v>
      </c>
      <c r="L45" s="108" t="s">
        <v>758</v>
      </c>
      <c r="M45" s="157">
        <f aca="true" t="shared" si="13" ref="M45:N49">M33+M39</f>
        <v>130.939957</v>
      </c>
      <c r="N45" s="162">
        <f t="shared" si="13"/>
        <v>132.62</v>
      </c>
      <c r="O45" s="157">
        <f aca="true" t="shared" si="14" ref="O45:T45">O39</f>
        <v>155.71</v>
      </c>
      <c r="P45" s="157">
        <f t="shared" si="14"/>
        <v>158.62</v>
      </c>
      <c r="Q45" s="157">
        <f t="shared" si="14"/>
        <v>156.59</v>
      </c>
      <c r="R45" s="157">
        <f t="shared" si="14"/>
        <v>150.37</v>
      </c>
      <c r="S45" s="157">
        <f t="shared" si="14"/>
        <v>146.09</v>
      </c>
      <c r="T45" s="157">
        <f t="shared" si="14"/>
        <v>148.09</v>
      </c>
      <c r="U45" s="157">
        <f aca="true" t="shared" si="15" ref="U45:Z45">U39</f>
        <v>144.54</v>
      </c>
      <c r="V45" s="157">
        <f t="shared" si="15"/>
        <v>146.87</v>
      </c>
      <c r="W45" s="157">
        <f t="shared" si="15"/>
        <v>146.75</v>
      </c>
      <c r="X45" s="157">
        <f t="shared" si="15"/>
        <v>145.31</v>
      </c>
      <c r="Y45" s="157">
        <f t="shared" si="15"/>
        <v>144.71</v>
      </c>
      <c r="Z45" s="157">
        <f t="shared" si="15"/>
        <v>141.75</v>
      </c>
      <c r="AA45" s="157">
        <f>AA39</f>
        <v>144.63</v>
      </c>
      <c r="AB45" s="157">
        <f>AB39</f>
        <v>140.4</v>
      </c>
      <c r="AC45" s="157">
        <f>AC39</f>
        <v>48.6</v>
      </c>
    </row>
    <row r="46" spans="1:29" ht="15">
      <c r="A46" s="154" t="s">
        <v>113</v>
      </c>
      <c r="B46" s="108" t="s">
        <v>758</v>
      </c>
      <c r="C46" s="108" t="s">
        <v>758</v>
      </c>
      <c r="D46" s="108" t="s">
        <v>758</v>
      </c>
      <c r="E46" s="108" t="s">
        <v>758</v>
      </c>
      <c r="F46" s="108" t="s">
        <v>758</v>
      </c>
      <c r="G46" s="108" t="s">
        <v>758</v>
      </c>
      <c r="H46" s="108" t="s">
        <v>758</v>
      </c>
      <c r="I46" s="108" t="s">
        <v>758</v>
      </c>
      <c r="J46" s="108" t="s">
        <v>758</v>
      </c>
      <c r="K46" s="108" t="s">
        <v>758</v>
      </c>
      <c r="L46" s="108" t="s">
        <v>758</v>
      </c>
      <c r="M46" s="157">
        <f t="shared" si="13"/>
        <v>0.03</v>
      </c>
      <c r="N46" s="157">
        <f t="shared" si="13"/>
        <v>0.03</v>
      </c>
      <c r="O46" s="157">
        <f aca="true" t="shared" si="16" ref="O46:AC46">O34+O40</f>
        <v>0</v>
      </c>
      <c r="P46" s="157">
        <f t="shared" si="16"/>
        <v>0</v>
      </c>
      <c r="Q46" s="157">
        <f t="shared" si="16"/>
        <v>0</v>
      </c>
      <c r="R46" s="157">
        <f t="shared" si="16"/>
        <v>0</v>
      </c>
      <c r="S46" s="157">
        <f t="shared" si="16"/>
        <v>0</v>
      </c>
      <c r="T46" s="157">
        <f t="shared" si="16"/>
        <v>0</v>
      </c>
      <c r="U46" s="157">
        <f t="shared" si="16"/>
        <v>0</v>
      </c>
      <c r="V46" s="157">
        <f t="shared" si="16"/>
        <v>0</v>
      </c>
      <c r="W46" s="157">
        <f t="shared" si="16"/>
        <v>0</v>
      </c>
      <c r="X46" s="157">
        <f t="shared" si="16"/>
        <v>0</v>
      </c>
      <c r="Y46" s="157">
        <f t="shared" si="16"/>
        <v>0</v>
      </c>
      <c r="Z46" s="157">
        <f t="shared" si="16"/>
        <v>0</v>
      </c>
      <c r="AA46" s="157">
        <f t="shared" si="16"/>
        <v>0</v>
      </c>
      <c r="AB46" s="157">
        <f t="shared" si="16"/>
        <v>0</v>
      </c>
      <c r="AC46" s="157">
        <f t="shared" si="16"/>
        <v>0</v>
      </c>
    </row>
    <row r="47" spans="1:29" ht="15">
      <c r="A47" s="154" t="s">
        <v>111</v>
      </c>
      <c r="B47" s="108" t="s">
        <v>758</v>
      </c>
      <c r="C47" s="108" t="s">
        <v>758</v>
      </c>
      <c r="D47" s="108" t="s">
        <v>758</v>
      </c>
      <c r="E47" s="108" t="s">
        <v>758</v>
      </c>
      <c r="F47" s="108" t="s">
        <v>758</v>
      </c>
      <c r="G47" s="108" t="s">
        <v>758</v>
      </c>
      <c r="H47" s="108" t="s">
        <v>758</v>
      </c>
      <c r="I47" s="108" t="s">
        <v>758</v>
      </c>
      <c r="J47" s="108" t="s">
        <v>758</v>
      </c>
      <c r="K47" s="108" t="s">
        <v>758</v>
      </c>
      <c r="L47" s="108" t="s">
        <v>758</v>
      </c>
      <c r="M47" s="157">
        <f t="shared" si="13"/>
        <v>0.623728</v>
      </c>
      <c r="N47" s="157">
        <f t="shared" si="13"/>
        <v>0.5900000000000001</v>
      </c>
      <c r="O47" s="157">
        <f aca="true" t="shared" si="17" ref="O47:AC47">O35+O41</f>
        <v>0.68</v>
      </c>
      <c r="P47" s="157">
        <f t="shared" si="17"/>
        <v>0.74</v>
      </c>
      <c r="Q47" s="157">
        <f t="shared" si="17"/>
        <v>0.75</v>
      </c>
      <c r="R47" s="157">
        <f t="shared" si="17"/>
        <v>0.76</v>
      </c>
      <c r="S47" s="157">
        <f t="shared" si="17"/>
        <v>0.05</v>
      </c>
      <c r="T47" s="157">
        <f t="shared" si="17"/>
        <v>0.05</v>
      </c>
      <c r="U47" s="157">
        <f t="shared" si="17"/>
        <v>0.06</v>
      </c>
      <c r="V47" s="157">
        <f t="shared" si="17"/>
        <v>0.06</v>
      </c>
      <c r="W47" s="157">
        <f t="shared" si="17"/>
        <v>0.06</v>
      </c>
      <c r="X47" s="157">
        <f t="shared" si="17"/>
        <v>0.06</v>
      </c>
      <c r="Y47" s="157">
        <f t="shared" si="17"/>
        <v>0.06</v>
      </c>
      <c r="Z47" s="157">
        <f t="shared" si="17"/>
        <v>0.06</v>
      </c>
      <c r="AA47" s="157">
        <f t="shared" si="17"/>
        <v>0.06</v>
      </c>
      <c r="AB47" s="157">
        <f t="shared" si="17"/>
        <v>0.05</v>
      </c>
      <c r="AC47" s="157">
        <f t="shared" si="17"/>
        <v>0.02</v>
      </c>
    </row>
    <row r="48" spans="1:29" ht="15">
      <c r="A48" s="154" t="s">
        <v>70</v>
      </c>
      <c r="B48" s="108" t="s">
        <v>758</v>
      </c>
      <c r="C48" s="108" t="s">
        <v>758</v>
      </c>
      <c r="D48" s="108" t="s">
        <v>758</v>
      </c>
      <c r="E48" s="108" t="s">
        <v>758</v>
      </c>
      <c r="F48" s="108" t="s">
        <v>758</v>
      </c>
      <c r="G48" s="108" t="s">
        <v>758</v>
      </c>
      <c r="H48" s="108" t="s">
        <v>758</v>
      </c>
      <c r="I48" s="108" t="s">
        <v>758</v>
      </c>
      <c r="J48" s="108" t="s">
        <v>758</v>
      </c>
      <c r="K48" s="108" t="s">
        <v>758</v>
      </c>
      <c r="L48" s="108" t="s">
        <v>758</v>
      </c>
      <c r="M48" s="157">
        <f t="shared" si="13"/>
        <v>0.000462</v>
      </c>
      <c r="N48" s="157">
        <f t="shared" si="13"/>
        <v>0</v>
      </c>
      <c r="O48" s="157">
        <f aca="true" t="shared" si="18" ref="O48:AC48">O36+O42</f>
        <v>0</v>
      </c>
      <c r="P48" s="157">
        <f t="shared" si="18"/>
        <v>0</v>
      </c>
      <c r="Q48" s="157">
        <f t="shared" si="18"/>
        <v>0</v>
      </c>
      <c r="R48" s="157">
        <f t="shared" si="18"/>
        <v>0</v>
      </c>
      <c r="S48" s="157">
        <f t="shared" si="18"/>
        <v>0</v>
      </c>
      <c r="T48" s="157">
        <f t="shared" si="18"/>
        <v>0</v>
      </c>
      <c r="U48" s="157">
        <f t="shared" si="18"/>
        <v>0</v>
      </c>
      <c r="V48" s="157">
        <f t="shared" si="18"/>
        <v>0</v>
      </c>
      <c r="W48" s="157">
        <f t="shared" si="18"/>
        <v>0</v>
      </c>
      <c r="X48" s="157">
        <f t="shared" si="18"/>
        <v>0</v>
      </c>
      <c r="Y48" s="157">
        <f t="shared" si="18"/>
        <v>0</v>
      </c>
      <c r="Z48" s="157">
        <f t="shared" si="18"/>
        <v>0</v>
      </c>
      <c r="AA48" s="157">
        <f t="shared" si="18"/>
        <v>0</v>
      </c>
      <c r="AB48" s="157">
        <f t="shared" si="18"/>
        <v>0</v>
      </c>
      <c r="AC48" s="157">
        <f t="shared" si="18"/>
        <v>0</v>
      </c>
    </row>
    <row r="49" spans="1:29" ht="15.75">
      <c r="A49" s="218" t="s">
        <v>33</v>
      </c>
      <c r="B49" s="108" t="s">
        <v>758</v>
      </c>
      <c r="C49" s="108" t="s">
        <v>758</v>
      </c>
      <c r="D49" s="108" t="s">
        <v>758</v>
      </c>
      <c r="E49" s="108" t="s">
        <v>758</v>
      </c>
      <c r="F49" s="108" t="s">
        <v>758</v>
      </c>
      <c r="G49" s="108" t="s">
        <v>758</v>
      </c>
      <c r="H49" s="108" t="s">
        <v>758</v>
      </c>
      <c r="I49" s="108" t="s">
        <v>758</v>
      </c>
      <c r="J49" s="108" t="s">
        <v>758</v>
      </c>
      <c r="K49" s="108" t="s">
        <v>758</v>
      </c>
      <c r="L49" s="108" t="s">
        <v>758</v>
      </c>
      <c r="M49" s="219">
        <f t="shared" si="13"/>
        <v>131.594147</v>
      </c>
      <c r="N49" s="219">
        <f t="shared" si="13"/>
        <v>133.24</v>
      </c>
      <c r="O49" s="219">
        <f aca="true" t="shared" si="19" ref="O49:AC49">O37+O43</f>
        <v>156.39000000000001</v>
      </c>
      <c r="P49" s="219">
        <f t="shared" si="19"/>
        <v>159.36</v>
      </c>
      <c r="Q49" s="219">
        <f t="shared" si="19"/>
        <v>157.34</v>
      </c>
      <c r="R49" s="219">
        <f t="shared" si="19"/>
        <v>151.13000000000002</v>
      </c>
      <c r="S49" s="219">
        <f t="shared" si="19"/>
        <v>146.14000000000001</v>
      </c>
      <c r="T49" s="219">
        <f t="shared" si="19"/>
        <v>148.14000000000001</v>
      </c>
      <c r="U49" s="219">
        <f t="shared" si="19"/>
        <v>144.6</v>
      </c>
      <c r="V49" s="219">
        <f t="shared" si="19"/>
        <v>146.93</v>
      </c>
      <c r="W49" s="219">
        <f t="shared" si="19"/>
        <v>146.81</v>
      </c>
      <c r="X49" s="219">
        <f t="shared" si="19"/>
        <v>145.37</v>
      </c>
      <c r="Y49" s="219">
        <f t="shared" si="19"/>
        <v>144.77</v>
      </c>
      <c r="Z49" s="219">
        <f t="shared" si="19"/>
        <v>141.81</v>
      </c>
      <c r="AA49" s="219">
        <f t="shared" si="19"/>
        <v>144.69</v>
      </c>
      <c r="AB49" s="219">
        <f t="shared" si="19"/>
        <v>140.45000000000002</v>
      </c>
      <c r="AC49" s="219">
        <f t="shared" si="19"/>
        <v>48.620000000000005</v>
      </c>
    </row>
  </sheetData>
  <sheetProtection/>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tableParts>
    <tablePart r:id="rId1"/>
  </tableParts>
</worksheet>
</file>

<file path=xl/worksheets/sheet35.xml><?xml version="1.0" encoding="utf-8"?>
<worksheet xmlns="http://schemas.openxmlformats.org/spreadsheetml/2006/main" xmlns:r="http://schemas.openxmlformats.org/officeDocument/2006/relationships">
  <sheetPr>
    <pageSetUpPr fitToPage="1"/>
  </sheetPr>
  <dimension ref="A1:V36"/>
  <sheetViews>
    <sheetView workbookViewId="0" topLeftCell="A1">
      <pane xSplit="1" ySplit="5" topLeftCell="K6" activePane="bottomRight" state="frozen"/>
      <selection pane="topLeft" activeCell="U7" sqref="U7"/>
      <selection pane="topRight" activeCell="U7" sqref="U7"/>
      <selection pane="bottomLeft" activeCell="U7" sqref="U7"/>
      <selection pane="bottomRight" activeCell="W13" sqref="W13"/>
    </sheetView>
  </sheetViews>
  <sheetFormatPr defaultColWidth="9.140625" defaultRowHeight="12.75"/>
  <cols>
    <col min="1" max="1" width="50.00390625" style="71" customWidth="1"/>
    <col min="2" max="4" width="8.28125" style="71" customWidth="1"/>
    <col min="5" max="5" width="8.57421875" style="71" customWidth="1"/>
    <col min="6" max="6" width="8.8515625" style="71" customWidth="1"/>
    <col min="7" max="7" width="10.421875" style="71" customWidth="1"/>
    <col min="8" max="8" width="10.00390625" style="71" customWidth="1"/>
    <col min="9" max="9" width="9.140625" style="71" customWidth="1"/>
    <col min="10" max="10" width="9.00390625" style="71" customWidth="1"/>
    <col min="11" max="11" width="9.28125" style="71" customWidth="1"/>
    <col min="12" max="12" width="9.140625" style="71" customWidth="1"/>
    <col min="13" max="13" width="10.140625" style="71" customWidth="1"/>
    <col min="14" max="14" width="11.28125" style="71" customWidth="1"/>
    <col min="15" max="16" width="10.00390625" style="71" customWidth="1"/>
    <col min="17" max="19" width="10.57421875" style="71" customWidth="1"/>
    <col min="20" max="20" width="9.8515625" style="71" customWidth="1"/>
    <col min="21" max="21" width="10.421875" style="71" customWidth="1"/>
    <col min="22" max="16384" width="9.140625" style="71" customWidth="1"/>
  </cols>
  <sheetData>
    <row r="1" ht="16.5">
      <c r="A1" s="199" t="s">
        <v>774</v>
      </c>
    </row>
    <row r="2" ht="15">
      <c r="A2" s="71" t="s">
        <v>534</v>
      </c>
    </row>
    <row r="3" ht="15">
      <c r="A3" s="71" t="s">
        <v>717</v>
      </c>
    </row>
    <row r="4" ht="15">
      <c r="A4" s="71" t="s">
        <v>197</v>
      </c>
    </row>
    <row r="5" spans="1:21" ht="15.75">
      <c r="A5" s="52" t="s">
        <v>127</v>
      </c>
      <c r="B5" s="129" t="s">
        <v>580</v>
      </c>
      <c r="C5" s="129" t="s">
        <v>581</v>
      </c>
      <c r="D5" s="129" t="s">
        <v>582</v>
      </c>
      <c r="E5" s="129" t="s">
        <v>583</v>
      </c>
      <c r="F5" s="129" t="s">
        <v>605</v>
      </c>
      <c r="G5" s="129" t="s">
        <v>584</v>
      </c>
      <c r="H5" s="129" t="s">
        <v>585</v>
      </c>
      <c r="I5" s="129" t="s">
        <v>586</v>
      </c>
      <c r="J5" s="129" t="s">
        <v>587</v>
      </c>
      <c r="K5" s="129" t="s">
        <v>588</v>
      </c>
      <c r="L5" s="129" t="s">
        <v>589</v>
      </c>
      <c r="M5" s="129" t="s">
        <v>590</v>
      </c>
      <c r="N5" s="129" t="s">
        <v>591</v>
      </c>
      <c r="O5" s="129" t="s">
        <v>592</v>
      </c>
      <c r="P5" s="129" t="s">
        <v>593</v>
      </c>
      <c r="Q5" s="129" t="s">
        <v>594</v>
      </c>
      <c r="R5" s="129" t="s">
        <v>595</v>
      </c>
      <c r="S5" s="129" t="s">
        <v>596</v>
      </c>
      <c r="T5" s="129" t="s">
        <v>597</v>
      </c>
      <c r="U5" s="129" t="s">
        <v>598</v>
      </c>
    </row>
    <row r="6" spans="1:21" ht="15">
      <c r="A6" s="8" t="s">
        <v>775</v>
      </c>
      <c r="B6" s="68"/>
      <c r="C6" s="68"/>
      <c r="D6" s="68"/>
      <c r="E6" s="68"/>
      <c r="F6" s="128"/>
      <c r="G6" s="128"/>
      <c r="H6" s="68"/>
      <c r="I6" s="68"/>
      <c r="J6" s="68"/>
      <c r="K6" s="68"/>
      <c r="L6" s="68"/>
      <c r="M6" s="68"/>
      <c r="N6" s="68"/>
      <c r="O6" s="68"/>
      <c r="P6" s="68"/>
      <c r="Q6" s="68"/>
      <c r="R6" s="68"/>
      <c r="S6" s="68"/>
      <c r="T6" s="68"/>
      <c r="U6" s="68"/>
    </row>
    <row r="7" spans="1:21" ht="15">
      <c r="A7" s="68" t="s">
        <v>128</v>
      </c>
      <c r="B7" s="68">
        <v>52</v>
      </c>
      <c r="C7" s="68">
        <v>52</v>
      </c>
      <c r="D7" s="128">
        <v>52</v>
      </c>
      <c r="E7" s="128">
        <v>52</v>
      </c>
      <c r="F7" s="128">
        <v>52</v>
      </c>
      <c r="G7" s="128">
        <v>52</v>
      </c>
      <c r="H7" s="128">
        <v>52</v>
      </c>
      <c r="I7" s="181">
        <v>52</v>
      </c>
      <c r="J7" s="181">
        <v>52</v>
      </c>
      <c r="K7" s="181">
        <v>52</v>
      </c>
      <c r="L7" s="132">
        <v>52</v>
      </c>
      <c r="M7" s="68">
        <v>52</v>
      </c>
      <c r="N7" s="68">
        <v>52</v>
      </c>
      <c r="O7" s="132">
        <v>52</v>
      </c>
      <c r="P7" s="132">
        <v>52</v>
      </c>
      <c r="Q7" s="132">
        <v>52</v>
      </c>
      <c r="R7" s="55">
        <v>52</v>
      </c>
      <c r="S7" s="132">
        <v>52</v>
      </c>
      <c r="T7" s="68">
        <v>52</v>
      </c>
      <c r="U7" s="132">
        <v>53</v>
      </c>
    </row>
    <row r="8" spans="1:21" ht="15">
      <c r="A8" s="68" t="s">
        <v>120</v>
      </c>
      <c r="B8" s="108" t="s">
        <v>758</v>
      </c>
      <c r="C8" s="108" t="s">
        <v>758</v>
      </c>
      <c r="D8" s="128">
        <v>52</v>
      </c>
      <c r="E8" s="128">
        <v>52</v>
      </c>
      <c r="F8" s="128">
        <v>52</v>
      </c>
      <c r="G8" s="128">
        <v>52</v>
      </c>
      <c r="H8" s="128">
        <v>52</v>
      </c>
      <c r="I8" s="181">
        <v>52</v>
      </c>
      <c r="J8" s="181">
        <v>52</v>
      </c>
      <c r="K8" s="181">
        <v>52</v>
      </c>
      <c r="L8" s="132">
        <v>52</v>
      </c>
      <c r="M8" s="68">
        <v>52</v>
      </c>
      <c r="N8" s="68">
        <v>52</v>
      </c>
      <c r="O8" s="132">
        <v>52</v>
      </c>
      <c r="P8" s="132">
        <v>52</v>
      </c>
      <c r="Q8" s="132">
        <v>52</v>
      </c>
      <c r="R8" s="55">
        <v>52</v>
      </c>
      <c r="S8" s="132">
        <v>52</v>
      </c>
      <c r="T8" s="68">
        <v>52</v>
      </c>
      <c r="U8" s="132">
        <v>52</v>
      </c>
    </row>
    <row r="9" spans="1:21" ht="15.75">
      <c r="A9" s="129"/>
      <c r="B9" s="152"/>
      <c r="C9" s="68"/>
      <c r="D9" s="68"/>
      <c r="E9" s="68"/>
      <c r="F9" s="168"/>
      <c r="G9" s="68"/>
      <c r="H9" s="128"/>
      <c r="I9" s="176"/>
      <c r="J9" s="65"/>
      <c r="K9" s="65"/>
      <c r="L9" s="68"/>
      <c r="M9" s="68"/>
      <c r="N9" s="68"/>
      <c r="O9" s="68"/>
      <c r="P9" s="68"/>
      <c r="Q9" s="68"/>
      <c r="R9" s="68"/>
      <c r="S9" s="68"/>
      <c r="T9" s="68"/>
      <c r="U9" s="65" t="s">
        <v>72</v>
      </c>
    </row>
    <row r="10" spans="1:21" ht="15">
      <c r="A10" s="71" t="s">
        <v>127</v>
      </c>
      <c r="B10" s="169">
        <v>195.053</v>
      </c>
      <c r="C10" s="169">
        <v>341.98</v>
      </c>
      <c r="D10" s="169">
        <v>456.59</v>
      </c>
      <c r="E10" s="169">
        <v>585.4</v>
      </c>
      <c r="F10" s="128">
        <v>707.4</v>
      </c>
      <c r="G10" s="170">
        <v>728.893</v>
      </c>
      <c r="H10" s="170">
        <v>665.1</v>
      </c>
      <c r="I10" s="182">
        <v>627.7</v>
      </c>
      <c r="J10" s="182">
        <v>606.1</v>
      </c>
      <c r="K10" s="182">
        <v>700.7</v>
      </c>
      <c r="L10" s="132">
        <v>503.9</v>
      </c>
      <c r="M10" s="68">
        <v>399.8</v>
      </c>
      <c r="N10" s="68">
        <v>331.7</v>
      </c>
      <c r="O10" s="132">
        <v>286.7</v>
      </c>
      <c r="P10" s="132">
        <v>219.9</v>
      </c>
      <c r="Q10" s="132">
        <v>214.1</v>
      </c>
      <c r="R10" s="327">
        <v>166</v>
      </c>
      <c r="S10" s="327">
        <v>157</v>
      </c>
      <c r="T10" s="68">
        <v>106.1</v>
      </c>
      <c r="U10" s="68">
        <v>54.05</v>
      </c>
    </row>
    <row r="11" spans="1:21" ht="15">
      <c r="A11" s="68" t="s">
        <v>126</v>
      </c>
      <c r="B11" s="68"/>
      <c r="C11" s="68"/>
      <c r="D11" s="68"/>
      <c r="E11" s="68"/>
      <c r="F11" s="68"/>
      <c r="G11" s="128"/>
      <c r="H11" s="128" t="s">
        <v>73</v>
      </c>
      <c r="I11" s="128"/>
      <c r="J11" s="181"/>
      <c r="K11" s="181"/>
      <c r="L11" s="132"/>
      <c r="M11" s="68"/>
      <c r="N11" s="68"/>
      <c r="O11" s="132"/>
      <c r="P11" s="132"/>
      <c r="Q11" s="132"/>
      <c r="R11" s="55"/>
      <c r="S11" s="55"/>
      <c r="T11" s="68"/>
      <c r="U11" s="68"/>
    </row>
    <row r="12" spans="1:21" ht="15">
      <c r="A12" s="11" t="s">
        <v>776</v>
      </c>
      <c r="B12" s="169">
        <v>2.385</v>
      </c>
      <c r="C12" s="169">
        <v>3.94</v>
      </c>
      <c r="D12" s="169">
        <v>4.007</v>
      </c>
      <c r="E12" s="169">
        <v>4.6</v>
      </c>
      <c r="F12" s="128">
        <v>5.3</v>
      </c>
      <c r="G12" s="170">
        <v>4</v>
      </c>
      <c r="H12" s="170">
        <v>4.7</v>
      </c>
      <c r="I12" s="182">
        <v>7.2</v>
      </c>
      <c r="J12" s="182">
        <v>3.4</v>
      </c>
      <c r="K12" s="182">
        <v>2.8</v>
      </c>
      <c r="L12" s="132">
        <v>0.4</v>
      </c>
      <c r="M12" s="68">
        <v>0.7</v>
      </c>
      <c r="N12" s="501">
        <v>0</v>
      </c>
      <c r="O12" s="501">
        <v>0</v>
      </c>
      <c r="P12" s="502">
        <v>0</v>
      </c>
      <c r="Q12" s="502">
        <v>0</v>
      </c>
      <c r="R12" s="502">
        <v>0</v>
      </c>
      <c r="S12" s="502">
        <v>0</v>
      </c>
      <c r="T12" s="502">
        <v>0</v>
      </c>
      <c r="U12" s="502">
        <v>0</v>
      </c>
    </row>
    <row r="13" spans="1:21" ht="15">
      <c r="A13" s="11" t="s">
        <v>777</v>
      </c>
      <c r="B13" s="169">
        <v>3.087</v>
      </c>
      <c r="C13" s="169">
        <v>5.929</v>
      </c>
      <c r="D13" s="169">
        <v>0.371</v>
      </c>
      <c r="E13" s="169">
        <v>3.6</v>
      </c>
      <c r="F13" s="318">
        <v>0</v>
      </c>
      <c r="G13" s="318">
        <v>0.3</v>
      </c>
      <c r="H13" s="318">
        <v>1</v>
      </c>
      <c r="I13" s="319">
        <v>0</v>
      </c>
      <c r="J13" s="319">
        <v>0.6</v>
      </c>
      <c r="K13" s="319">
        <v>1.9</v>
      </c>
      <c r="L13" s="200">
        <v>0</v>
      </c>
      <c r="M13" s="169">
        <v>0</v>
      </c>
      <c r="N13" s="501">
        <v>0</v>
      </c>
      <c r="O13" s="501">
        <v>0</v>
      </c>
      <c r="P13" s="502">
        <v>0</v>
      </c>
      <c r="Q13" s="502">
        <v>0</v>
      </c>
      <c r="R13" s="502">
        <v>0</v>
      </c>
      <c r="S13" s="502">
        <v>0</v>
      </c>
      <c r="T13" s="502">
        <v>0</v>
      </c>
      <c r="U13" s="502">
        <v>0</v>
      </c>
    </row>
    <row r="14" spans="1:21" ht="15">
      <c r="A14" s="11" t="s">
        <v>778</v>
      </c>
      <c r="B14" s="169">
        <v>3.087</v>
      </c>
      <c r="C14" s="169">
        <v>1.521</v>
      </c>
      <c r="D14" s="169">
        <v>3.736</v>
      </c>
      <c r="E14" s="169">
        <v>9.7</v>
      </c>
      <c r="F14" s="128">
        <v>4.9</v>
      </c>
      <c r="G14" s="128">
        <v>2.3</v>
      </c>
      <c r="H14" s="128">
        <v>3.8</v>
      </c>
      <c r="I14" s="181">
        <v>5.9</v>
      </c>
      <c r="J14" s="181">
        <v>2.4</v>
      </c>
      <c r="K14" s="181">
        <v>2.6</v>
      </c>
      <c r="L14" s="132">
        <v>0.3</v>
      </c>
      <c r="M14" s="68">
        <v>2.5</v>
      </c>
      <c r="N14" s="501">
        <v>0</v>
      </c>
      <c r="O14" s="501">
        <v>0</v>
      </c>
      <c r="P14" s="502">
        <v>0</v>
      </c>
      <c r="Q14" s="502">
        <v>0</v>
      </c>
      <c r="R14" s="502">
        <v>0</v>
      </c>
      <c r="S14" s="502">
        <v>0</v>
      </c>
      <c r="T14" s="502">
        <v>0</v>
      </c>
      <c r="U14" s="502">
        <v>0</v>
      </c>
    </row>
    <row r="15" spans="1:21" ht="15">
      <c r="A15" s="11" t="s">
        <v>781</v>
      </c>
      <c r="B15" s="169">
        <v>8.559</v>
      </c>
      <c r="C15" s="169">
        <v>11.39</v>
      </c>
      <c r="D15" s="169">
        <v>8.114</v>
      </c>
      <c r="E15" s="169">
        <v>17.9</v>
      </c>
      <c r="F15" s="128">
        <v>10.3</v>
      </c>
      <c r="G15" s="170">
        <v>6.569</v>
      </c>
      <c r="H15" s="170">
        <v>9.4</v>
      </c>
      <c r="I15" s="182">
        <v>13.1</v>
      </c>
      <c r="J15" s="182">
        <v>6.4</v>
      </c>
      <c r="K15" s="182">
        <v>7.3</v>
      </c>
      <c r="L15" s="186">
        <v>0.7</v>
      </c>
      <c r="M15" s="68">
        <v>3.2</v>
      </c>
      <c r="N15" s="68">
        <v>6.5</v>
      </c>
      <c r="O15" s="132">
        <v>8.5</v>
      </c>
      <c r="P15" s="132">
        <v>2.6</v>
      </c>
      <c r="Q15" s="186">
        <v>10</v>
      </c>
      <c r="R15" s="327">
        <v>13</v>
      </c>
      <c r="S15" s="327">
        <v>26</v>
      </c>
      <c r="T15" s="68">
        <v>2</v>
      </c>
      <c r="U15" s="327">
        <v>1.171</v>
      </c>
    </row>
    <row r="16" spans="1:21" ht="15" customHeight="1">
      <c r="A16" s="71" t="s">
        <v>125</v>
      </c>
      <c r="B16" s="169">
        <v>203.612</v>
      </c>
      <c r="C16" s="169">
        <v>353.37</v>
      </c>
      <c r="D16" s="169">
        <v>464.704</v>
      </c>
      <c r="E16" s="169">
        <v>603.3</v>
      </c>
      <c r="F16" s="128">
        <v>717.7</v>
      </c>
      <c r="G16" s="170">
        <v>735.462</v>
      </c>
      <c r="H16" s="170">
        <v>674.5</v>
      </c>
      <c r="I16" s="182">
        <v>640.9</v>
      </c>
      <c r="J16" s="182">
        <v>612.5</v>
      </c>
      <c r="K16" s="182">
        <v>708.1</v>
      </c>
      <c r="L16" s="132">
        <v>507.1</v>
      </c>
      <c r="M16" s="94">
        <v>403</v>
      </c>
      <c r="N16" s="68">
        <v>338.2</v>
      </c>
      <c r="O16" s="132">
        <v>295.2</v>
      </c>
      <c r="P16" s="132">
        <v>222.5</v>
      </c>
      <c r="Q16" s="132">
        <v>224.1</v>
      </c>
      <c r="R16" s="327">
        <v>179</v>
      </c>
      <c r="S16" s="327">
        <v>183</v>
      </c>
      <c r="T16" s="68">
        <v>108.1</v>
      </c>
      <c r="U16" s="94">
        <v>55.221</v>
      </c>
    </row>
    <row r="17" spans="2:21" ht="15" customHeight="1">
      <c r="B17" s="167"/>
      <c r="C17" s="167"/>
      <c r="D17" s="171"/>
      <c r="E17" s="171"/>
      <c r="F17" s="168"/>
      <c r="G17" s="68"/>
      <c r="H17" s="168"/>
      <c r="I17" s="177"/>
      <c r="J17" s="183"/>
      <c r="K17" s="183"/>
      <c r="L17" s="183"/>
      <c r="M17" s="68"/>
      <c r="N17" s="68"/>
      <c r="O17" s="68"/>
      <c r="P17" s="68"/>
      <c r="Q17" s="68"/>
      <c r="R17" s="68"/>
      <c r="S17" s="68"/>
      <c r="T17" s="68"/>
      <c r="U17" s="183" t="s">
        <v>124</v>
      </c>
    </row>
    <row r="18" spans="1:21" ht="15">
      <c r="A18" s="71" t="s">
        <v>123</v>
      </c>
      <c r="B18" s="172">
        <f aca="true" t="shared" si="0" ref="B18:G18">100*B10/B16</f>
        <v>95.79641671414258</v>
      </c>
      <c r="C18" s="172">
        <f t="shared" si="0"/>
        <v>96.77674958259048</v>
      </c>
      <c r="D18" s="172">
        <f t="shared" si="0"/>
        <v>98.2539422944498</v>
      </c>
      <c r="E18" s="172">
        <f t="shared" si="0"/>
        <v>97.03298524780375</v>
      </c>
      <c r="F18" s="172">
        <f t="shared" si="0"/>
        <v>98.56485996934651</v>
      </c>
      <c r="G18" s="172">
        <f t="shared" si="0"/>
        <v>99.10681993087339</v>
      </c>
      <c r="H18" s="172">
        <f aca="true" t="shared" si="1" ref="H18:U18">100*H10/H16</f>
        <v>98.60637509266122</v>
      </c>
      <c r="I18" s="184">
        <f t="shared" si="1"/>
        <v>97.94039631767828</v>
      </c>
      <c r="J18" s="184">
        <f t="shared" si="1"/>
        <v>98.95510204081633</v>
      </c>
      <c r="K18" s="184">
        <f t="shared" si="1"/>
        <v>98.95494986583816</v>
      </c>
      <c r="L18" s="184">
        <f t="shared" si="1"/>
        <v>99.36896075724708</v>
      </c>
      <c r="M18" s="184">
        <f t="shared" si="1"/>
        <v>99.20595533498759</v>
      </c>
      <c r="N18" s="184">
        <f t="shared" si="1"/>
        <v>98.07806031933767</v>
      </c>
      <c r="O18" s="184">
        <f t="shared" si="1"/>
        <v>97.12059620596206</v>
      </c>
      <c r="P18" s="184">
        <f t="shared" si="1"/>
        <v>98.8314606741573</v>
      </c>
      <c r="Q18" s="184">
        <f t="shared" si="1"/>
        <v>95.53770638107987</v>
      </c>
      <c r="R18" s="184">
        <f t="shared" si="1"/>
        <v>92.73743016759776</v>
      </c>
      <c r="S18" s="184">
        <f t="shared" si="1"/>
        <v>85.79234972677595</v>
      </c>
      <c r="T18" s="184">
        <f t="shared" si="1"/>
        <v>98.14986123959298</v>
      </c>
      <c r="U18" s="184">
        <f t="shared" si="1"/>
        <v>97.87942992702052</v>
      </c>
    </row>
    <row r="19" spans="2:21" ht="15" customHeight="1">
      <c r="B19" s="171"/>
      <c r="C19" s="171"/>
      <c r="D19" s="171"/>
      <c r="E19" s="171"/>
      <c r="F19" s="168"/>
      <c r="G19" s="68"/>
      <c r="H19" s="168"/>
      <c r="I19" s="177"/>
      <c r="J19" s="183"/>
      <c r="K19" s="183"/>
      <c r="L19" s="183"/>
      <c r="M19" s="68"/>
      <c r="N19" s="68"/>
      <c r="O19" s="68"/>
      <c r="P19" s="68"/>
      <c r="Q19" s="68"/>
      <c r="R19" s="68"/>
      <c r="S19" s="68"/>
      <c r="T19" s="68"/>
      <c r="U19" s="183" t="s">
        <v>119</v>
      </c>
    </row>
    <row r="20" spans="1:21" ht="15" customHeight="1">
      <c r="A20" s="8" t="s">
        <v>779</v>
      </c>
      <c r="B20" s="69">
        <f aca="true" t="shared" si="2" ref="B20:U20">1000*B10/(B7*7)</f>
        <v>535.8598901098901</v>
      </c>
      <c r="C20" s="69">
        <f t="shared" si="2"/>
        <v>939.5054945054945</v>
      </c>
      <c r="D20" s="69">
        <f t="shared" si="2"/>
        <v>1254.368131868132</v>
      </c>
      <c r="E20" s="69">
        <f t="shared" si="2"/>
        <v>1608.2417582417581</v>
      </c>
      <c r="F20" s="69">
        <f t="shared" si="2"/>
        <v>1943.4065934065934</v>
      </c>
      <c r="G20" s="69">
        <f t="shared" si="2"/>
        <v>2002.4532967032967</v>
      </c>
      <c r="H20" s="69">
        <f t="shared" si="2"/>
        <v>1827.1978021978023</v>
      </c>
      <c r="I20" s="185">
        <f t="shared" si="2"/>
        <v>1724.4505494505495</v>
      </c>
      <c r="J20" s="185">
        <f t="shared" si="2"/>
        <v>1665.10989010989</v>
      </c>
      <c r="K20" s="185">
        <f t="shared" si="2"/>
        <v>1925</v>
      </c>
      <c r="L20" s="185">
        <f t="shared" si="2"/>
        <v>1384.3406593406594</v>
      </c>
      <c r="M20" s="185">
        <f t="shared" si="2"/>
        <v>1098.3516483516485</v>
      </c>
      <c r="N20" s="185">
        <f t="shared" si="2"/>
        <v>911.2637362637363</v>
      </c>
      <c r="O20" s="185">
        <f t="shared" si="2"/>
        <v>787.6373626373627</v>
      </c>
      <c r="P20" s="185">
        <f t="shared" si="2"/>
        <v>604.1208791208791</v>
      </c>
      <c r="Q20" s="185">
        <f t="shared" si="2"/>
        <v>588.1868131868132</v>
      </c>
      <c r="R20" s="185">
        <f t="shared" si="2"/>
        <v>456.04395604395603</v>
      </c>
      <c r="S20" s="185">
        <f t="shared" si="2"/>
        <v>431.31868131868134</v>
      </c>
      <c r="T20" s="185">
        <f t="shared" si="2"/>
        <v>291.4835164835165</v>
      </c>
      <c r="U20" s="185">
        <f t="shared" si="2"/>
        <v>145.68733153638814</v>
      </c>
    </row>
    <row r="21" spans="2:21" ht="7.5" customHeight="1">
      <c r="B21" s="167"/>
      <c r="C21" s="167"/>
      <c r="D21" s="68"/>
      <c r="E21" s="68"/>
      <c r="F21" s="68"/>
      <c r="G21" s="68"/>
      <c r="H21" s="68"/>
      <c r="I21" s="68"/>
      <c r="J21" s="132"/>
      <c r="K21" s="132"/>
      <c r="L21" s="68"/>
      <c r="M21" s="68"/>
      <c r="N21" s="68"/>
      <c r="O21" s="132"/>
      <c r="P21" s="132"/>
      <c r="Q21" s="68"/>
      <c r="R21" s="68"/>
      <c r="S21" s="68"/>
      <c r="T21" s="68"/>
      <c r="U21" s="68"/>
    </row>
    <row r="22" spans="2:21" ht="15">
      <c r="B22" s="167"/>
      <c r="C22" s="167"/>
      <c r="D22" s="68"/>
      <c r="E22" s="68"/>
      <c r="F22" s="168"/>
      <c r="G22" s="68"/>
      <c r="H22" s="168"/>
      <c r="I22" s="177"/>
      <c r="J22" s="183"/>
      <c r="K22" s="183"/>
      <c r="L22" s="68"/>
      <c r="M22" s="68"/>
      <c r="N22" s="68"/>
      <c r="O22" s="68"/>
      <c r="P22" s="68"/>
      <c r="Q22" s="68"/>
      <c r="R22" s="68"/>
      <c r="S22" s="68"/>
      <c r="T22" s="68"/>
      <c r="U22" s="183" t="s">
        <v>122</v>
      </c>
    </row>
    <row r="23" spans="1:21" ht="15">
      <c r="A23" s="71" t="s">
        <v>121</v>
      </c>
      <c r="B23" s="68">
        <v>150.1</v>
      </c>
      <c r="C23" s="68">
        <v>119.5</v>
      </c>
      <c r="D23" s="94">
        <v>115</v>
      </c>
      <c r="E23" s="68">
        <v>115.9</v>
      </c>
      <c r="F23" s="94">
        <v>114</v>
      </c>
      <c r="G23" s="94">
        <v>112</v>
      </c>
      <c r="H23" s="94">
        <v>107.8</v>
      </c>
      <c r="I23" s="186">
        <v>114.9</v>
      </c>
      <c r="J23" s="186">
        <v>111.6</v>
      </c>
      <c r="K23" s="186">
        <v>142.6</v>
      </c>
      <c r="L23" s="132">
        <v>161.5</v>
      </c>
      <c r="M23" s="68">
        <v>178.3</v>
      </c>
      <c r="N23" s="94">
        <v>180</v>
      </c>
      <c r="O23" s="94">
        <v>182</v>
      </c>
      <c r="P23" s="132">
        <v>190</v>
      </c>
      <c r="Q23" s="132">
        <v>195</v>
      </c>
      <c r="R23" s="11">
        <v>205</v>
      </c>
      <c r="S23" s="132">
        <v>184</v>
      </c>
      <c r="T23" s="68">
        <v>179</v>
      </c>
      <c r="U23" s="132">
        <v>182</v>
      </c>
    </row>
    <row r="24" spans="2:21" ht="15">
      <c r="B24" s="68"/>
      <c r="C24" s="68"/>
      <c r="D24" s="68"/>
      <c r="E24" s="68"/>
      <c r="F24" s="168"/>
      <c r="G24" s="68"/>
      <c r="H24" s="168"/>
      <c r="I24" s="177"/>
      <c r="J24" s="183"/>
      <c r="K24" s="183"/>
      <c r="L24" s="68"/>
      <c r="M24" s="68"/>
      <c r="N24" s="68"/>
      <c r="O24" s="183"/>
      <c r="P24" s="68"/>
      <c r="Q24" s="68"/>
      <c r="R24" s="68"/>
      <c r="S24" s="68"/>
      <c r="T24" s="68"/>
      <c r="U24" s="387" t="s">
        <v>72</v>
      </c>
    </row>
    <row r="25" spans="1:22" ht="15">
      <c r="A25" s="8" t="s">
        <v>780</v>
      </c>
      <c r="B25" s="108" t="s">
        <v>758</v>
      </c>
      <c r="C25" s="108" t="s">
        <v>758</v>
      </c>
      <c r="D25" s="169">
        <v>990.49</v>
      </c>
      <c r="E25" s="169">
        <v>1793.8</v>
      </c>
      <c r="F25" s="169">
        <v>2658.5</v>
      </c>
      <c r="G25" s="169">
        <v>1854.365</v>
      </c>
      <c r="H25" s="169">
        <v>2305.4</v>
      </c>
      <c r="I25" s="169">
        <v>1635.2</v>
      </c>
      <c r="J25" s="200">
        <v>3217.4</v>
      </c>
      <c r="K25" s="200">
        <v>4349.7</v>
      </c>
      <c r="L25" s="200">
        <v>7430.9</v>
      </c>
      <c r="M25" s="200">
        <v>10166.9</v>
      </c>
      <c r="N25" s="200">
        <v>11532.4</v>
      </c>
      <c r="O25" s="200">
        <v>12636.1</v>
      </c>
      <c r="P25" s="200">
        <v>20080.9</v>
      </c>
      <c r="Q25" s="200">
        <v>29000</v>
      </c>
      <c r="R25" s="503">
        <v>35069.4</v>
      </c>
      <c r="S25" s="503">
        <v>33152.8</v>
      </c>
      <c r="T25" s="503">
        <v>31838.6</v>
      </c>
      <c r="U25" s="503">
        <v>18779.8</v>
      </c>
      <c r="V25" s="173"/>
    </row>
    <row r="26" spans="1:21" ht="15">
      <c r="A26" s="68"/>
      <c r="B26" s="167"/>
      <c r="C26" s="167"/>
      <c r="D26" s="167"/>
      <c r="E26" s="504"/>
      <c r="F26" s="168"/>
      <c r="G26" s="68"/>
      <c r="H26" s="168"/>
      <c r="I26" s="177"/>
      <c r="J26" s="177"/>
      <c r="K26" s="177"/>
      <c r="L26" s="68"/>
      <c r="M26" s="68"/>
      <c r="N26" s="68"/>
      <c r="O26" s="68"/>
      <c r="P26" s="68"/>
      <c r="Q26" s="68"/>
      <c r="R26" s="68"/>
      <c r="S26" s="68"/>
      <c r="T26" s="68"/>
      <c r="U26" s="177" t="s">
        <v>119</v>
      </c>
    </row>
    <row r="27" spans="1:21" ht="15">
      <c r="A27" s="11" t="s">
        <v>789</v>
      </c>
      <c r="B27" s="108" t="s">
        <v>758</v>
      </c>
      <c r="C27" s="108" t="s">
        <v>758</v>
      </c>
      <c r="D27" s="69">
        <f aca="true" t="shared" si="3" ref="D27:U27">1000*D25/(D8*7)</f>
        <v>2721.1263736263736</v>
      </c>
      <c r="E27" s="69">
        <f t="shared" si="3"/>
        <v>4928.021978021978</v>
      </c>
      <c r="F27" s="69">
        <f t="shared" si="3"/>
        <v>7303.571428571428</v>
      </c>
      <c r="G27" s="69">
        <f t="shared" si="3"/>
        <v>5094.409340659341</v>
      </c>
      <c r="H27" s="69">
        <f t="shared" si="3"/>
        <v>6333.516483516483</v>
      </c>
      <c r="I27" s="69">
        <f t="shared" si="3"/>
        <v>4492.307692307692</v>
      </c>
      <c r="J27" s="69">
        <f t="shared" si="3"/>
        <v>8839.010989010989</v>
      </c>
      <c r="K27" s="69">
        <f t="shared" si="3"/>
        <v>11949.725274725275</v>
      </c>
      <c r="L27" s="69">
        <f t="shared" si="3"/>
        <v>20414.56043956044</v>
      </c>
      <c r="M27" s="69">
        <f t="shared" si="3"/>
        <v>27931.043956043955</v>
      </c>
      <c r="N27" s="69">
        <f t="shared" si="3"/>
        <v>31682.417582417584</v>
      </c>
      <c r="O27" s="69">
        <f t="shared" si="3"/>
        <v>34714.56043956044</v>
      </c>
      <c r="P27" s="69">
        <f t="shared" si="3"/>
        <v>55167.307692307695</v>
      </c>
      <c r="Q27" s="69">
        <f t="shared" si="3"/>
        <v>79670.32967032967</v>
      </c>
      <c r="R27" s="69">
        <f t="shared" si="3"/>
        <v>96344.5054945055</v>
      </c>
      <c r="S27" s="69">
        <f t="shared" si="3"/>
        <v>91079.12087912089</v>
      </c>
      <c r="T27" s="69">
        <f t="shared" si="3"/>
        <v>87468.68131868132</v>
      </c>
      <c r="U27" s="69">
        <f t="shared" si="3"/>
        <v>51592.857142857145</v>
      </c>
    </row>
    <row r="28" spans="2:7" ht="15">
      <c r="B28" s="174"/>
      <c r="C28" s="174"/>
      <c r="D28" s="175"/>
      <c r="E28" s="175"/>
      <c r="F28" s="68"/>
      <c r="G28" s="68"/>
    </row>
    <row r="29" spans="2:7" ht="15">
      <c r="B29" s="174"/>
      <c r="C29" s="174"/>
      <c r="D29" s="175"/>
      <c r="E29" s="175"/>
      <c r="F29" s="68"/>
      <c r="G29" s="68"/>
    </row>
    <row r="30" spans="2:7" ht="15">
      <c r="B30" s="68"/>
      <c r="C30" s="68"/>
      <c r="D30" s="68"/>
      <c r="E30" s="68"/>
      <c r="F30" s="68"/>
      <c r="G30" s="68"/>
    </row>
    <row r="31" spans="2:7" ht="15">
      <c r="B31" s="68"/>
      <c r="C31" s="68"/>
      <c r="D31" s="68"/>
      <c r="E31" s="68"/>
      <c r="F31" s="68"/>
      <c r="G31" s="68"/>
    </row>
    <row r="32" spans="1:7" ht="15">
      <c r="A32" s="68"/>
      <c r="B32" s="68"/>
      <c r="C32" s="68"/>
      <c r="D32" s="68"/>
      <c r="E32" s="68"/>
      <c r="F32" s="68"/>
      <c r="G32" s="68"/>
    </row>
    <row r="33" spans="1:7" ht="15">
      <c r="A33" s="68"/>
      <c r="B33" s="68"/>
      <c r="C33" s="68"/>
      <c r="D33" s="68"/>
      <c r="E33" s="68"/>
      <c r="F33" s="68"/>
      <c r="G33" s="68"/>
    </row>
    <row r="34" spans="1:7" ht="15">
      <c r="A34" s="68"/>
      <c r="B34" s="68"/>
      <c r="C34" s="68"/>
      <c r="D34" s="68"/>
      <c r="E34" s="68"/>
      <c r="F34" s="68"/>
      <c r="G34" s="68"/>
    </row>
    <row r="35" spans="1:7" ht="15">
      <c r="A35" s="68"/>
      <c r="B35" s="68"/>
      <c r="C35" s="68"/>
      <c r="D35" s="68"/>
      <c r="E35" s="68"/>
      <c r="F35" s="68"/>
      <c r="G35" s="68"/>
    </row>
    <row r="36" spans="1:7" ht="15">
      <c r="A36" s="68"/>
      <c r="B36" s="68"/>
      <c r="C36" s="68"/>
      <c r="D36" s="68"/>
      <c r="E36" s="68"/>
      <c r="F36" s="68"/>
      <c r="G36" s="68"/>
    </row>
  </sheetData>
  <sheetProtection/>
  <printOptions/>
  <pageMargins left="0.75" right="0.75" top="1" bottom="1" header="0.5" footer="0.5"/>
  <pageSetup fitToHeight="1" fitToWidth="1" horizontalDpi="300" verticalDpi="300" orientation="portrait" paperSize="9" scale="63" r:id="rId2"/>
  <headerFooter alignWithMargins="0">
    <oddHeader>&amp;R&amp;"Arial,Bold"&amp;14PERSONAL AND CROSS-MODAL TRAVEL</oddHeader>
  </headerFooter>
  <tableParts>
    <tablePart r:id="rId1"/>
  </tableParts>
</worksheet>
</file>

<file path=xl/worksheets/sheet36.xml><?xml version="1.0" encoding="utf-8"?>
<worksheet xmlns="http://schemas.openxmlformats.org/spreadsheetml/2006/main" xmlns:r="http://schemas.openxmlformats.org/officeDocument/2006/relationships">
  <sheetPr>
    <pageSetUpPr fitToPage="1"/>
  </sheetPr>
  <dimension ref="A1:P7"/>
  <sheetViews>
    <sheetView zoomScale="84" zoomScaleNormal="84" zoomScalePageLayoutView="0" workbookViewId="0" topLeftCell="A1">
      <selection activeCell="A5" sqref="A5"/>
    </sheetView>
  </sheetViews>
  <sheetFormatPr defaultColWidth="9.140625" defaultRowHeight="12.75"/>
  <cols>
    <col min="1" max="1" width="27.57421875" style="0" customWidth="1"/>
    <col min="2" max="11" width="13.140625" style="0" customWidth="1"/>
    <col min="12" max="12" width="14.7109375" style="0" customWidth="1"/>
    <col min="13" max="13" width="15.421875" style="0" customWidth="1"/>
  </cols>
  <sheetData>
    <row r="1" spans="1:7" ht="21">
      <c r="A1" s="332" t="s">
        <v>784</v>
      </c>
      <c r="G1" s="8"/>
    </row>
    <row r="2" ht="18">
      <c r="A2" s="37" t="s">
        <v>534</v>
      </c>
    </row>
    <row r="3" spans="1:10" ht="18">
      <c r="A3" s="37" t="s">
        <v>408</v>
      </c>
      <c r="B3" s="11"/>
      <c r="C3" s="11"/>
      <c r="D3" s="11"/>
      <c r="E3" s="11"/>
      <c r="F3" s="11"/>
      <c r="G3" s="11"/>
      <c r="H3" s="11"/>
      <c r="I3" s="11"/>
      <c r="J3" s="11"/>
    </row>
    <row r="4" spans="1:12" ht="28.5" customHeight="1">
      <c r="A4" s="198"/>
      <c r="B4" s="11"/>
      <c r="C4" s="11"/>
      <c r="D4" s="11"/>
      <c r="E4" s="11"/>
      <c r="F4" s="38" t="s">
        <v>409</v>
      </c>
      <c r="G4" s="38"/>
      <c r="H4" s="38"/>
      <c r="I4" s="38"/>
      <c r="J4" s="11"/>
      <c r="K4" s="2"/>
      <c r="L4" s="2"/>
    </row>
    <row r="5" spans="1:12" ht="75.75" customHeight="1">
      <c r="A5" s="333" t="s">
        <v>790</v>
      </c>
      <c r="B5" s="333" t="s">
        <v>384</v>
      </c>
      <c r="C5" s="333" t="s">
        <v>385</v>
      </c>
      <c r="D5" s="333" t="s">
        <v>386</v>
      </c>
      <c r="E5" s="333" t="s">
        <v>387</v>
      </c>
      <c r="F5" s="333" t="s">
        <v>388</v>
      </c>
      <c r="G5" s="333" t="s">
        <v>389</v>
      </c>
      <c r="H5" s="333" t="s">
        <v>390</v>
      </c>
      <c r="I5" s="333" t="s">
        <v>391</v>
      </c>
      <c r="J5" s="333" t="s">
        <v>392</v>
      </c>
      <c r="K5" s="333" t="s">
        <v>785</v>
      </c>
      <c r="L5" s="489" t="s">
        <v>411</v>
      </c>
    </row>
    <row r="6" spans="1:12" ht="18.75">
      <c r="A6" s="38"/>
      <c r="B6" s="38"/>
      <c r="C6" s="38"/>
      <c r="D6" s="38"/>
      <c r="E6" s="38"/>
      <c r="F6" s="38"/>
      <c r="G6" s="38"/>
      <c r="H6" s="38"/>
      <c r="I6" s="334"/>
      <c r="J6" s="334"/>
      <c r="K6" s="334" t="s">
        <v>54</v>
      </c>
      <c r="L6" s="38"/>
    </row>
    <row r="7" spans="1:16" ht="20.25" customHeight="1">
      <c r="A7" s="335" t="s">
        <v>80</v>
      </c>
      <c r="B7" s="336">
        <v>10.8</v>
      </c>
      <c r="C7" s="336">
        <v>14.7</v>
      </c>
      <c r="D7" s="336">
        <v>21.6</v>
      </c>
      <c r="E7" s="336">
        <v>19.2</v>
      </c>
      <c r="F7" s="336">
        <v>17</v>
      </c>
      <c r="G7" s="336">
        <v>7.2</v>
      </c>
      <c r="H7" s="336">
        <v>3.3</v>
      </c>
      <c r="I7" s="336">
        <v>2.5</v>
      </c>
      <c r="J7" s="336">
        <v>2.3</v>
      </c>
      <c r="K7" s="340">
        <v>12.3</v>
      </c>
      <c r="L7" s="337">
        <v>2400925</v>
      </c>
      <c r="P7" s="190"/>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41" r:id="rId2"/>
  <headerFooter>
    <oddHeader>&amp;R&amp;"Arial,Bold"&amp;18PERSONAL AND CROSS-MODAL TRAVEL</oddHeader>
  </headerFooter>
  <tableParts>
    <tablePart r:id="rId1"/>
  </tableParts>
</worksheet>
</file>

<file path=xl/worksheets/sheet37.xml><?xml version="1.0" encoding="utf-8"?>
<worksheet xmlns="http://schemas.openxmlformats.org/spreadsheetml/2006/main" xmlns:r="http://schemas.openxmlformats.org/officeDocument/2006/relationships">
  <dimension ref="A1:M7"/>
  <sheetViews>
    <sheetView zoomScale="78" zoomScaleNormal="78" zoomScalePageLayoutView="0" workbookViewId="0" topLeftCell="A1">
      <selection activeCell="A1" sqref="A1"/>
    </sheetView>
  </sheetViews>
  <sheetFormatPr defaultColWidth="9.140625" defaultRowHeight="12.75"/>
  <cols>
    <col min="1" max="1" width="15.140625" style="0" customWidth="1"/>
    <col min="2" max="12" width="12.140625" style="0" customWidth="1"/>
    <col min="13" max="13" width="14.140625" style="0" customWidth="1"/>
  </cols>
  <sheetData>
    <row r="1" ht="18">
      <c r="A1" s="332" t="s">
        <v>791</v>
      </c>
    </row>
    <row r="2" ht="18">
      <c r="A2" s="37" t="s">
        <v>534</v>
      </c>
    </row>
    <row r="3" ht="18">
      <c r="A3" s="37" t="s">
        <v>408</v>
      </c>
    </row>
    <row r="4" spans="1:13" ht="18">
      <c r="A4" s="332"/>
      <c r="B4" s="38"/>
      <c r="C4" s="38"/>
      <c r="D4" s="38"/>
      <c r="E4" s="38"/>
      <c r="F4" s="38" t="s">
        <v>409</v>
      </c>
      <c r="G4" s="38"/>
      <c r="H4" s="38"/>
      <c r="I4" s="38"/>
      <c r="J4" s="38"/>
      <c r="K4" s="38"/>
      <c r="L4" s="38"/>
      <c r="M4" s="340"/>
    </row>
    <row r="5" spans="1:13" ht="90.75">
      <c r="A5" s="333" t="s">
        <v>790</v>
      </c>
      <c r="B5" s="333" t="s">
        <v>384</v>
      </c>
      <c r="C5" s="333" t="s">
        <v>393</v>
      </c>
      <c r="D5" s="333" t="s">
        <v>104</v>
      </c>
      <c r="E5" s="333" t="s">
        <v>394</v>
      </c>
      <c r="F5" s="333" t="s">
        <v>395</v>
      </c>
      <c r="G5" s="333" t="s">
        <v>396</v>
      </c>
      <c r="H5" s="333" t="s">
        <v>397</v>
      </c>
      <c r="I5" s="333" t="s">
        <v>398</v>
      </c>
      <c r="J5" s="333" t="s">
        <v>7</v>
      </c>
      <c r="K5" s="333" t="s">
        <v>399</v>
      </c>
      <c r="L5" s="333" t="s">
        <v>70</v>
      </c>
      <c r="M5" s="489" t="s">
        <v>412</v>
      </c>
    </row>
    <row r="6" spans="1:13" ht="18.75">
      <c r="A6" s="38"/>
      <c r="B6" s="38"/>
      <c r="C6" s="38"/>
      <c r="D6" s="38"/>
      <c r="E6" s="38"/>
      <c r="F6" s="38"/>
      <c r="G6" s="38"/>
      <c r="H6" s="38"/>
      <c r="I6" s="334"/>
      <c r="J6" s="334"/>
      <c r="K6" s="334"/>
      <c r="L6" s="334" t="s">
        <v>54</v>
      </c>
      <c r="M6" s="38"/>
    </row>
    <row r="7" spans="1:13" ht="18.75">
      <c r="A7" s="335" t="s">
        <v>80</v>
      </c>
      <c r="B7" s="336">
        <v>10.8</v>
      </c>
      <c r="C7" s="336">
        <v>0.3</v>
      </c>
      <c r="D7" s="336">
        <v>4.2</v>
      </c>
      <c r="E7" s="336">
        <v>11.2</v>
      </c>
      <c r="F7" s="336">
        <v>0.7</v>
      </c>
      <c r="G7" s="336">
        <v>62.8</v>
      </c>
      <c r="H7" s="336">
        <v>6.5</v>
      </c>
      <c r="I7" s="336">
        <v>0.3</v>
      </c>
      <c r="J7" s="336">
        <v>1.6</v>
      </c>
      <c r="K7" s="340">
        <v>11.1</v>
      </c>
      <c r="L7" s="340">
        <v>1.3</v>
      </c>
      <c r="M7" s="337">
        <v>2400925</v>
      </c>
    </row>
  </sheetData>
  <sheetProtection/>
  <printOptions/>
  <pageMargins left="0.7" right="0.7" top="0.75" bottom="0.75" header="0.3" footer="0.3"/>
  <pageSetup orientation="portrait" paperSize="9"/>
  <tableParts>
    <tablePart r:id="rId1"/>
  </tableParts>
</worksheet>
</file>

<file path=xl/worksheets/sheet38.xml><?xml version="1.0" encoding="utf-8"?>
<worksheet xmlns="http://schemas.openxmlformats.org/spreadsheetml/2006/main" xmlns:r="http://schemas.openxmlformats.org/officeDocument/2006/relationships">
  <dimension ref="A1:J13"/>
  <sheetViews>
    <sheetView zoomScale="78" zoomScaleNormal="78" zoomScalePageLayoutView="0" workbookViewId="0" topLeftCell="A1">
      <selection activeCell="A1" sqref="A1"/>
    </sheetView>
  </sheetViews>
  <sheetFormatPr defaultColWidth="9.140625" defaultRowHeight="12.75"/>
  <cols>
    <col min="1" max="1" width="24.421875" style="0" customWidth="1"/>
    <col min="2" max="10" width="16.8515625" style="0" customWidth="1"/>
  </cols>
  <sheetData>
    <row r="1" ht="21">
      <c r="A1" s="332" t="s">
        <v>794</v>
      </c>
    </row>
    <row r="2" ht="18">
      <c r="A2" s="37" t="s">
        <v>534</v>
      </c>
    </row>
    <row r="3" ht="18">
      <c r="A3" s="37" t="s">
        <v>408</v>
      </c>
    </row>
    <row r="4" spans="1:10" ht="18">
      <c r="A4" s="332"/>
      <c r="B4" s="38"/>
      <c r="C4" s="38"/>
      <c r="D4" s="38"/>
      <c r="E4" s="38" t="s">
        <v>409</v>
      </c>
      <c r="F4" s="38"/>
      <c r="G4" s="38"/>
      <c r="H4" s="38"/>
      <c r="I4" s="38"/>
      <c r="J4" s="38"/>
    </row>
    <row r="5" spans="1:10" ht="72.75">
      <c r="A5" s="509" t="s">
        <v>790</v>
      </c>
      <c r="B5" s="333" t="s">
        <v>384</v>
      </c>
      <c r="C5" s="333" t="s">
        <v>385</v>
      </c>
      <c r="D5" s="333" t="s">
        <v>386</v>
      </c>
      <c r="E5" s="333" t="s">
        <v>387</v>
      </c>
      <c r="F5" s="333" t="s">
        <v>388</v>
      </c>
      <c r="G5" s="333" t="s">
        <v>389</v>
      </c>
      <c r="H5" s="333" t="s">
        <v>400</v>
      </c>
      <c r="I5" s="333" t="s">
        <v>70</v>
      </c>
      <c r="J5" s="489" t="s">
        <v>424</v>
      </c>
    </row>
    <row r="6" spans="1:10" ht="18.75">
      <c r="A6" s="509"/>
      <c r="B6" s="333"/>
      <c r="C6" s="333"/>
      <c r="D6" s="333"/>
      <c r="E6" s="333"/>
      <c r="F6" s="333"/>
      <c r="G6" s="333"/>
      <c r="H6" s="333"/>
      <c r="I6" s="333"/>
      <c r="J6" s="489"/>
    </row>
    <row r="7" spans="1:10" ht="18.75">
      <c r="A7" s="38"/>
      <c r="B7" s="38"/>
      <c r="C7" s="38"/>
      <c r="D7" s="38"/>
      <c r="E7" s="38"/>
      <c r="F7" s="38"/>
      <c r="G7" s="38"/>
      <c r="H7" s="38"/>
      <c r="I7" s="334" t="s">
        <v>54</v>
      </c>
      <c r="J7" s="38"/>
    </row>
    <row r="8" spans="1:10" ht="18.75">
      <c r="A8" s="335" t="s">
        <v>80</v>
      </c>
      <c r="B8" s="336">
        <v>10.7</v>
      </c>
      <c r="C8" s="336">
        <v>14.6</v>
      </c>
      <c r="D8" s="336">
        <v>21.6</v>
      </c>
      <c r="E8" s="336">
        <v>19.3</v>
      </c>
      <c r="F8" s="336">
        <v>17</v>
      </c>
      <c r="G8" s="336">
        <v>7.3</v>
      </c>
      <c r="H8" s="336">
        <v>8</v>
      </c>
      <c r="I8" s="336">
        <v>12.3</v>
      </c>
      <c r="J8" s="337">
        <v>2390595</v>
      </c>
    </row>
    <row r="9" spans="1:10" ht="18">
      <c r="A9" s="38"/>
      <c r="B9" s="505"/>
      <c r="C9" s="505"/>
      <c r="D9" s="505"/>
      <c r="E9" s="505"/>
      <c r="F9" s="336"/>
      <c r="G9" s="336"/>
      <c r="H9" s="336"/>
      <c r="I9" s="336"/>
      <c r="J9" s="336"/>
    </row>
    <row r="10" spans="1:10" ht="49.5">
      <c r="A10" s="506" t="s">
        <v>401</v>
      </c>
      <c r="B10" s="507"/>
      <c r="C10" s="507"/>
      <c r="D10" s="507"/>
      <c r="E10" s="507"/>
      <c r="F10" s="507"/>
      <c r="G10" s="507"/>
      <c r="H10" s="507"/>
      <c r="I10" s="507"/>
      <c r="J10" s="508"/>
    </row>
    <row r="11" spans="1:10" ht="18.75">
      <c r="A11" s="338" t="s">
        <v>402</v>
      </c>
      <c r="B11" s="507">
        <v>10.8</v>
      </c>
      <c r="C11" s="507">
        <v>24.8</v>
      </c>
      <c r="D11" s="507">
        <v>30.9</v>
      </c>
      <c r="E11" s="507">
        <v>17.9</v>
      </c>
      <c r="F11" s="507">
        <v>9.4</v>
      </c>
      <c r="G11" s="507">
        <v>3</v>
      </c>
      <c r="H11" s="507">
        <v>3.6</v>
      </c>
      <c r="I11" s="507">
        <v>10.5</v>
      </c>
      <c r="J11" s="337">
        <v>314494</v>
      </c>
    </row>
    <row r="12" spans="1:10" ht="18.75">
      <c r="A12" s="339" t="s">
        <v>403</v>
      </c>
      <c r="B12" s="507">
        <v>10</v>
      </c>
      <c r="C12" s="507">
        <v>16.4</v>
      </c>
      <c r="D12" s="507">
        <v>23.7</v>
      </c>
      <c r="E12" s="507">
        <v>19.7</v>
      </c>
      <c r="F12" s="507">
        <v>15.9</v>
      </c>
      <c r="G12" s="507">
        <v>6.2</v>
      </c>
      <c r="H12" s="507">
        <v>6.7</v>
      </c>
      <c r="I12" s="507">
        <v>11.4</v>
      </c>
      <c r="J12" s="337">
        <v>932787</v>
      </c>
    </row>
    <row r="13" spans="1:10" ht="18.75">
      <c r="A13" s="339" t="s">
        <v>404</v>
      </c>
      <c r="B13" s="507">
        <v>11.1</v>
      </c>
      <c r="C13" s="507">
        <v>10.2</v>
      </c>
      <c r="D13" s="507">
        <v>17.3</v>
      </c>
      <c r="E13" s="507">
        <v>19.3</v>
      </c>
      <c r="F13" s="507">
        <v>20.1</v>
      </c>
      <c r="G13" s="507">
        <v>9.3</v>
      </c>
      <c r="H13" s="507">
        <v>10.3</v>
      </c>
      <c r="I13" s="507">
        <v>13.5</v>
      </c>
      <c r="J13" s="337">
        <v>1143314</v>
      </c>
    </row>
  </sheetData>
  <sheetProtection/>
  <printOptions/>
  <pageMargins left="0.7" right="0.7" top="0.75" bottom="0.75" header="0.3" footer="0.3"/>
  <pageSetup orientation="portrait" paperSize="9"/>
  <tableParts>
    <tablePart r:id="rId1"/>
  </tableParts>
</worksheet>
</file>

<file path=xl/worksheets/sheet39.xml><?xml version="1.0" encoding="utf-8"?>
<worksheet xmlns="http://schemas.openxmlformats.org/spreadsheetml/2006/main" xmlns:r="http://schemas.openxmlformats.org/officeDocument/2006/relationships">
  <dimension ref="A1:L14"/>
  <sheetViews>
    <sheetView zoomScale="82" zoomScaleNormal="82" zoomScalePageLayoutView="0" workbookViewId="0" topLeftCell="A1">
      <selection activeCell="A1" sqref="A1"/>
    </sheetView>
  </sheetViews>
  <sheetFormatPr defaultColWidth="9.140625" defaultRowHeight="12.75"/>
  <cols>
    <col min="1" max="1" width="14.421875" style="0" customWidth="1"/>
    <col min="2" max="12" width="14.7109375" style="0" customWidth="1"/>
  </cols>
  <sheetData>
    <row r="1" ht="21">
      <c r="A1" s="332" t="s">
        <v>795</v>
      </c>
    </row>
    <row r="2" ht="18">
      <c r="A2" s="37" t="s">
        <v>534</v>
      </c>
    </row>
    <row r="3" ht="18">
      <c r="A3" s="37" t="s">
        <v>408</v>
      </c>
    </row>
    <row r="4" spans="1:12" ht="18">
      <c r="A4" s="332"/>
      <c r="B4" s="38"/>
      <c r="C4" s="38"/>
      <c r="D4" s="38"/>
      <c r="E4" s="38"/>
      <c r="F4" s="38" t="s">
        <v>410</v>
      </c>
      <c r="G4" s="38"/>
      <c r="H4" s="38"/>
      <c r="I4" s="38"/>
      <c r="J4" s="38"/>
      <c r="K4" s="38"/>
      <c r="L4" s="38"/>
    </row>
    <row r="5" spans="1:12" ht="72.75">
      <c r="A5" s="509" t="s">
        <v>790</v>
      </c>
      <c r="B5" s="333" t="s">
        <v>405</v>
      </c>
      <c r="C5" s="333" t="s">
        <v>385</v>
      </c>
      <c r="D5" s="333" t="s">
        <v>386</v>
      </c>
      <c r="E5" s="333" t="s">
        <v>387</v>
      </c>
      <c r="F5" s="333" t="s">
        <v>388</v>
      </c>
      <c r="G5" s="333" t="s">
        <v>389</v>
      </c>
      <c r="H5" s="333" t="s">
        <v>390</v>
      </c>
      <c r="I5" s="333" t="s">
        <v>391</v>
      </c>
      <c r="J5" s="333" t="s">
        <v>392</v>
      </c>
      <c r="K5" s="333" t="s">
        <v>70</v>
      </c>
      <c r="L5" s="489" t="s">
        <v>412</v>
      </c>
    </row>
    <row r="6" spans="1:12" ht="18.75">
      <c r="A6" s="509"/>
      <c r="B6" s="333"/>
      <c r="C6" s="333"/>
      <c r="D6" s="333"/>
      <c r="E6" s="333"/>
      <c r="F6" s="333"/>
      <c r="G6" s="333"/>
      <c r="H6" s="333"/>
      <c r="I6" s="333"/>
      <c r="J6" s="333"/>
      <c r="K6" s="333"/>
      <c r="L6" s="489"/>
    </row>
    <row r="7" spans="1:12" ht="18.75">
      <c r="A7" s="38"/>
      <c r="B7" s="38"/>
      <c r="C7" s="38"/>
      <c r="D7" s="38"/>
      <c r="E7" s="38"/>
      <c r="F7" s="38"/>
      <c r="G7" s="38"/>
      <c r="H7" s="38"/>
      <c r="I7" s="334"/>
      <c r="J7" s="334"/>
      <c r="K7" s="334" t="s">
        <v>54</v>
      </c>
      <c r="L7" s="38"/>
    </row>
    <row r="8" spans="1:12" ht="18.75">
      <c r="A8" s="335" t="s">
        <v>80</v>
      </c>
      <c r="B8" s="336">
        <v>12.4</v>
      </c>
      <c r="C8" s="336">
        <v>49.3</v>
      </c>
      <c r="D8" s="336">
        <v>23.4</v>
      </c>
      <c r="E8" s="336">
        <v>11.7</v>
      </c>
      <c r="F8" s="336">
        <v>7.5</v>
      </c>
      <c r="G8" s="336">
        <v>2.7</v>
      </c>
      <c r="H8" s="336">
        <v>1.4</v>
      </c>
      <c r="I8" s="336">
        <v>1.2</v>
      </c>
      <c r="J8" s="336">
        <v>1</v>
      </c>
      <c r="K8" s="340">
        <v>1.7</v>
      </c>
      <c r="L8" s="337">
        <v>996282</v>
      </c>
    </row>
    <row r="9" spans="1:12" ht="18.75">
      <c r="A9" s="38"/>
      <c r="B9" s="38"/>
      <c r="C9" s="38"/>
      <c r="D9" s="38"/>
      <c r="E9" s="38"/>
      <c r="F9" s="336"/>
      <c r="G9" s="336"/>
      <c r="H9" s="336"/>
      <c r="I9" s="336"/>
      <c r="J9" s="336"/>
      <c r="K9" s="508"/>
      <c r="L9" s="337"/>
    </row>
    <row r="10" spans="1:12" ht="18.75">
      <c r="A10" s="510" t="s">
        <v>406</v>
      </c>
      <c r="B10" s="508"/>
      <c r="C10" s="508"/>
      <c r="D10" s="508"/>
      <c r="E10" s="508"/>
      <c r="F10" s="508"/>
      <c r="G10" s="508"/>
      <c r="H10" s="508"/>
      <c r="I10" s="508"/>
      <c r="J10" s="508"/>
      <c r="K10" s="508"/>
      <c r="L10" s="337"/>
    </row>
    <row r="11" spans="1:12" ht="18.75">
      <c r="A11" s="341" t="s">
        <v>423</v>
      </c>
      <c r="B11" s="508">
        <v>11.8</v>
      </c>
      <c r="C11" s="507">
        <v>72.3</v>
      </c>
      <c r="D11" s="507">
        <v>15.9</v>
      </c>
      <c r="E11" s="507">
        <v>6.3</v>
      </c>
      <c r="F11" s="507">
        <v>2.9</v>
      </c>
      <c r="G11" s="507">
        <v>0.9</v>
      </c>
      <c r="H11" s="507">
        <v>0.4</v>
      </c>
      <c r="I11" s="507">
        <v>0.4</v>
      </c>
      <c r="J11" s="507">
        <v>0.4</v>
      </c>
      <c r="K11" s="508">
        <v>0.4</v>
      </c>
      <c r="L11" s="337">
        <v>386410</v>
      </c>
    </row>
    <row r="12" spans="1:12" ht="18.75">
      <c r="A12" s="341" t="s">
        <v>422</v>
      </c>
      <c r="B12" s="508">
        <v>11.1</v>
      </c>
      <c r="C12" s="507">
        <v>42</v>
      </c>
      <c r="D12" s="507">
        <v>32</v>
      </c>
      <c r="E12" s="507">
        <v>13.6</v>
      </c>
      <c r="F12" s="507">
        <v>8</v>
      </c>
      <c r="G12" s="507">
        <v>2</v>
      </c>
      <c r="H12" s="507">
        <v>0.8</v>
      </c>
      <c r="I12" s="507">
        <v>0.5</v>
      </c>
      <c r="J12" s="342">
        <v>0.6</v>
      </c>
      <c r="K12" s="508">
        <v>0.4</v>
      </c>
      <c r="L12" s="337">
        <v>241975</v>
      </c>
    </row>
    <row r="13" spans="1:12" ht="18.75">
      <c r="A13" s="341" t="s">
        <v>420</v>
      </c>
      <c r="B13" s="508">
        <v>10.7</v>
      </c>
      <c r="C13" s="507">
        <v>34.2</v>
      </c>
      <c r="D13" s="507">
        <v>30.6</v>
      </c>
      <c r="E13" s="507">
        <v>15.8</v>
      </c>
      <c r="F13" s="507">
        <v>10.9</v>
      </c>
      <c r="G13" s="507">
        <v>3.8</v>
      </c>
      <c r="H13" s="507">
        <v>1.6</v>
      </c>
      <c r="I13" s="507">
        <v>1.2</v>
      </c>
      <c r="J13" s="342">
        <v>1.1</v>
      </c>
      <c r="K13" s="508">
        <v>0.7</v>
      </c>
      <c r="L13" s="337">
        <v>101169</v>
      </c>
    </row>
    <row r="14" spans="1:12" ht="18.75">
      <c r="A14" s="341" t="s">
        <v>421</v>
      </c>
      <c r="B14" s="508">
        <v>15.2</v>
      </c>
      <c r="C14" s="507">
        <v>27.6</v>
      </c>
      <c r="D14" s="507">
        <v>23.5</v>
      </c>
      <c r="E14" s="507">
        <v>16.4</v>
      </c>
      <c r="F14" s="507">
        <v>12.4</v>
      </c>
      <c r="G14" s="507">
        <v>5.8</v>
      </c>
      <c r="H14" s="507">
        <v>3.5</v>
      </c>
      <c r="I14" s="507">
        <v>3</v>
      </c>
      <c r="J14" s="342">
        <v>2.3</v>
      </c>
      <c r="K14" s="508">
        <v>5.2</v>
      </c>
      <c r="L14" s="337">
        <v>266728</v>
      </c>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zoomScalePageLayoutView="0"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85"/>
    </row>
    <row r="2" spans="1:11" ht="18">
      <c r="A2" s="37" t="s">
        <v>182</v>
      </c>
      <c r="B2" s="7"/>
      <c r="C2" s="7"/>
      <c r="D2" s="7"/>
      <c r="E2" s="7"/>
      <c r="F2" s="7"/>
      <c r="G2" s="7"/>
      <c r="H2" s="7"/>
      <c r="I2" s="7"/>
      <c r="J2" s="7"/>
      <c r="K2" s="7"/>
    </row>
    <row r="3" spans="1:11" ht="7.5" customHeight="1">
      <c r="A3" s="8"/>
      <c r="B3" s="7"/>
      <c r="C3" s="7"/>
      <c r="D3" s="7"/>
      <c r="E3" s="7"/>
      <c r="F3" s="7"/>
      <c r="G3" s="7"/>
      <c r="H3" s="7"/>
      <c r="I3" s="7"/>
      <c r="J3" s="7"/>
      <c r="K3" s="7"/>
    </row>
    <row r="4" spans="1:13" ht="18">
      <c r="A4" s="28" t="s">
        <v>133</v>
      </c>
      <c r="B4" s="11"/>
      <c r="C4" s="11"/>
      <c r="D4" s="11"/>
      <c r="E4" s="70"/>
      <c r="F4" s="11"/>
      <c r="G4" s="11"/>
      <c r="H4" s="11"/>
      <c r="I4" s="11"/>
      <c r="J4" s="11"/>
      <c r="K4" s="8"/>
      <c r="L4" s="37"/>
      <c r="M4" s="37"/>
    </row>
    <row r="5" spans="1:15" ht="7.5" customHeight="1" thickBot="1">
      <c r="A5" s="9"/>
      <c r="B5" s="9"/>
      <c r="C5" s="9"/>
      <c r="D5" s="9"/>
      <c r="E5" s="10"/>
      <c r="F5" s="9"/>
      <c r="G5" s="9"/>
      <c r="H5" s="9"/>
      <c r="I5" s="9"/>
      <c r="J5" s="9"/>
      <c r="K5" s="9"/>
      <c r="L5" s="39"/>
      <c r="M5" s="39"/>
      <c r="N5" s="39"/>
      <c r="O5" s="39"/>
    </row>
    <row r="6" spans="1:15" ht="15" customHeight="1">
      <c r="A6" s="11"/>
      <c r="B6" s="11"/>
      <c r="C6" s="8"/>
      <c r="D6" s="8"/>
      <c r="E6" s="52">
        <v>1995</v>
      </c>
      <c r="F6" s="11"/>
      <c r="G6" s="52">
        <v>1998</v>
      </c>
      <c r="H6" s="11"/>
      <c r="I6" s="52">
        <v>2002</v>
      </c>
      <c r="J6" s="11"/>
      <c r="K6" s="52">
        <v>2004</v>
      </c>
      <c r="L6" s="11"/>
      <c r="M6" s="52">
        <v>2005</v>
      </c>
      <c r="N6" s="52"/>
      <c r="O6" s="52">
        <v>2006</v>
      </c>
    </row>
    <row r="7" spans="1:15" ht="15" customHeight="1" thickBot="1">
      <c r="A7" s="10"/>
      <c r="B7" s="10"/>
      <c r="C7" s="9"/>
      <c r="D7" s="9"/>
      <c r="E7" s="12" t="s">
        <v>177</v>
      </c>
      <c r="F7" s="9"/>
      <c r="G7" s="12" t="s">
        <v>178</v>
      </c>
      <c r="H7" s="9"/>
      <c r="I7" s="12" t="s">
        <v>179</v>
      </c>
      <c r="J7" s="12"/>
      <c r="K7" s="12" t="s">
        <v>180</v>
      </c>
      <c r="L7" s="12"/>
      <c r="M7" s="12" t="s">
        <v>192</v>
      </c>
      <c r="N7" s="12"/>
      <c r="O7" s="12" t="s">
        <v>199</v>
      </c>
    </row>
    <row r="8" spans="1:11" ht="12.75">
      <c r="A8" s="7"/>
      <c r="B8" s="7"/>
      <c r="C8" s="7"/>
      <c r="D8" s="7"/>
      <c r="E8" s="7"/>
      <c r="F8" s="7"/>
      <c r="G8" s="7"/>
      <c r="H8" s="7"/>
      <c r="I8" s="7"/>
      <c r="J8" s="45"/>
      <c r="K8" s="7"/>
    </row>
    <row r="9" spans="1:15" ht="15">
      <c r="A9" s="8" t="s">
        <v>22</v>
      </c>
      <c r="B9" s="8"/>
      <c r="C9" s="20"/>
      <c r="D9" s="8"/>
      <c r="E9" s="15">
        <v>68.29646603260869</v>
      </c>
      <c r="F9" s="20"/>
      <c r="G9" s="20">
        <v>71.15463592419522</v>
      </c>
      <c r="H9" s="11"/>
      <c r="I9" s="15">
        <v>64.69994410777385</v>
      </c>
      <c r="J9" s="8"/>
      <c r="K9" s="15">
        <v>64.64311708178438</v>
      </c>
      <c r="L9" s="8"/>
      <c r="M9" s="15">
        <v>65.5213890448068</v>
      </c>
      <c r="N9" s="95"/>
      <c r="O9" s="125"/>
    </row>
    <row r="10" spans="1:15" ht="15">
      <c r="A10" s="8" t="s">
        <v>23</v>
      </c>
      <c r="B10" s="8"/>
      <c r="C10" s="20"/>
      <c r="D10" s="8"/>
      <c r="E10" s="15">
        <v>20.654876304347823</v>
      </c>
      <c r="F10" s="20"/>
      <c r="G10" s="20">
        <v>19.845108452751813</v>
      </c>
      <c r="H10" s="11"/>
      <c r="I10" s="15">
        <v>15.858136881625441</v>
      </c>
      <c r="J10" s="8"/>
      <c r="K10" s="15">
        <v>21.9288573393521</v>
      </c>
      <c r="L10" s="8"/>
      <c r="M10" s="15">
        <v>23.585536895148564</v>
      </c>
      <c r="N10" s="95"/>
      <c r="O10" s="125"/>
    </row>
    <row r="11" spans="1:15" ht="15">
      <c r="A11" s="8" t="s">
        <v>24</v>
      </c>
      <c r="B11" s="8"/>
      <c r="C11" s="20"/>
      <c r="D11" s="8"/>
      <c r="E11" s="15">
        <v>21.077427554347828</v>
      </c>
      <c r="F11" s="20"/>
      <c r="G11" s="20">
        <v>22.42063765835929</v>
      </c>
      <c r="H11" s="11"/>
      <c r="I11" s="15">
        <v>23.413116943462896</v>
      </c>
      <c r="J11" s="8"/>
      <c r="K11" s="15">
        <v>19.054894816781733</v>
      </c>
      <c r="L11" s="8"/>
      <c r="M11" s="15">
        <v>20.058268304091552</v>
      </c>
      <c r="N11" s="95"/>
      <c r="O11" s="125"/>
    </row>
    <row r="12" spans="1:15" ht="15">
      <c r="A12" s="8" t="s">
        <v>25</v>
      </c>
      <c r="B12" s="8"/>
      <c r="C12" s="20"/>
      <c r="D12" s="8"/>
      <c r="E12" s="15">
        <v>6.9327866847826085</v>
      </c>
      <c r="F12" s="20"/>
      <c r="G12" s="20">
        <v>4.952505898234684</v>
      </c>
      <c r="H12" s="11"/>
      <c r="I12" s="15">
        <v>5.486801004122498</v>
      </c>
      <c r="J12" s="8"/>
      <c r="K12" s="15">
        <v>5.11925684811471</v>
      </c>
      <c r="L12" s="8"/>
      <c r="M12" s="15">
        <v>5.254408397757078</v>
      </c>
      <c r="N12" s="95"/>
      <c r="O12" s="125"/>
    </row>
    <row r="13" spans="1:15" ht="15">
      <c r="A13" s="8" t="s">
        <v>26</v>
      </c>
      <c r="B13" s="8"/>
      <c r="C13" s="20"/>
      <c r="D13" s="8"/>
      <c r="E13" s="15">
        <v>68.03017592391303</v>
      </c>
      <c r="F13" s="20"/>
      <c r="G13" s="20">
        <v>69.47351346313603</v>
      </c>
      <c r="H13" s="11"/>
      <c r="I13" s="15">
        <v>57.45251737338045</v>
      </c>
      <c r="J13" s="8"/>
      <c r="K13" s="15">
        <v>55.959075015932015</v>
      </c>
      <c r="L13" s="8"/>
      <c r="M13" s="15">
        <v>63.31455786658403</v>
      </c>
      <c r="N13" s="95"/>
      <c r="O13" s="125"/>
    </row>
    <row r="14" spans="1:15" ht="15">
      <c r="A14" s="8" t="s">
        <v>169</v>
      </c>
      <c r="B14" s="8"/>
      <c r="C14" s="20"/>
      <c r="D14" s="8"/>
      <c r="E14" s="15">
        <v>23.69071320652174</v>
      </c>
      <c r="F14" s="20"/>
      <c r="G14" s="20">
        <v>21.219685072689515</v>
      </c>
      <c r="H14" s="11"/>
      <c r="I14" s="15">
        <v>25.92646658421673</v>
      </c>
      <c r="J14" s="8"/>
      <c r="K14" s="15">
        <v>26.580001009028145</v>
      </c>
      <c r="L14" s="8"/>
      <c r="M14" s="15">
        <v>27.464029873103875</v>
      </c>
      <c r="N14" s="95"/>
      <c r="O14" s="125"/>
    </row>
    <row r="15" spans="1:15" ht="15">
      <c r="A15" s="8" t="s">
        <v>170</v>
      </c>
      <c r="B15" s="8"/>
      <c r="C15" s="20"/>
      <c r="D15" s="8"/>
      <c r="E15" s="15">
        <v>28.116009836956522</v>
      </c>
      <c r="F15" s="20"/>
      <c r="G15" s="20">
        <v>34.06074827622014</v>
      </c>
      <c r="H15" s="11"/>
      <c r="I15" s="15">
        <v>28.90654803886926</v>
      </c>
      <c r="J15" s="8"/>
      <c r="K15" s="15">
        <v>28.04687808550186</v>
      </c>
      <c r="L15" s="8"/>
      <c r="M15" s="15">
        <v>31.81516694215351</v>
      </c>
      <c r="N15" s="95"/>
      <c r="O15" s="125"/>
    </row>
    <row r="16" spans="1:15" ht="15">
      <c r="A16" s="8" t="s">
        <v>27</v>
      </c>
      <c r="B16" s="8"/>
      <c r="C16" s="20"/>
      <c r="D16" s="8"/>
      <c r="E16" s="15">
        <v>52.150527608695654</v>
      </c>
      <c r="F16" s="20"/>
      <c r="G16" s="20">
        <v>49.084783696780896</v>
      </c>
      <c r="H16" s="11"/>
      <c r="I16" s="15">
        <v>44.38722264134275</v>
      </c>
      <c r="J16" s="8"/>
      <c r="K16" s="15">
        <v>43.147218340414234</v>
      </c>
      <c r="L16" s="8"/>
      <c r="M16" s="15">
        <v>45.60763986409316</v>
      </c>
      <c r="N16" s="95"/>
      <c r="O16" s="125"/>
    </row>
    <row r="17" spans="1:15" ht="15">
      <c r="A17" s="8" t="s">
        <v>28</v>
      </c>
      <c r="B17" s="8"/>
      <c r="C17" s="20"/>
      <c r="D17" s="8"/>
      <c r="E17" s="15">
        <v>11.037128641304347</v>
      </c>
      <c r="F17" s="20"/>
      <c r="G17" s="20">
        <v>12.927570664589824</v>
      </c>
      <c r="H17" s="11"/>
      <c r="I17" s="15">
        <v>13.450651195524145</v>
      </c>
      <c r="J17" s="8"/>
      <c r="K17" s="15">
        <v>10.991991614445034</v>
      </c>
      <c r="L17" s="8"/>
      <c r="M17" s="15">
        <v>12.719276350602916</v>
      </c>
      <c r="N17" s="95"/>
      <c r="O17" s="125"/>
    </row>
    <row r="18" spans="1:15" ht="15">
      <c r="A18" s="8" t="s">
        <v>29</v>
      </c>
      <c r="B18" s="8"/>
      <c r="C18" s="20"/>
      <c r="D18" s="8"/>
      <c r="E18" s="15">
        <v>21.559486413043476</v>
      </c>
      <c r="F18" s="20"/>
      <c r="G18" s="20">
        <v>28.295411542056076</v>
      </c>
      <c r="H18" s="11"/>
      <c r="I18" s="15">
        <v>24.064879737926972</v>
      </c>
      <c r="J18" s="8"/>
      <c r="K18" s="15">
        <v>23.398358029739775</v>
      </c>
      <c r="L18" s="8"/>
      <c r="M18" s="15">
        <v>22.127121412214397</v>
      </c>
      <c r="N18" s="95"/>
      <c r="O18" s="125"/>
    </row>
    <row r="19" spans="1:15" ht="15">
      <c r="A19" s="8" t="s">
        <v>30</v>
      </c>
      <c r="B19" s="8"/>
      <c r="C19" s="20"/>
      <c r="D19" s="8"/>
      <c r="E19" s="15">
        <v>25.410234076086958</v>
      </c>
      <c r="F19" s="20"/>
      <c r="G19" s="20">
        <v>29.051698722741435</v>
      </c>
      <c r="H19" s="11"/>
      <c r="I19" s="15">
        <v>26.0177243786808</v>
      </c>
      <c r="J19" s="8"/>
      <c r="K19" s="15">
        <v>24.608351691449815</v>
      </c>
      <c r="L19" s="8"/>
      <c r="M19" s="15">
        <v>29.743864991362344</v>
      </c>
      <c r="N19" s="95"/>
      <c r="O19" s="125"/>
    </row>
    <row r="20" spans="1:15" ht="15">
      <c r="A20" s="8" t="s">
        <v>31</v>
      </c>
      <c r="B20" s="8"/>
      <c r="C20" s="20"/>
      <c r="D20" s="8"/>
      <c r="E20" s="15">
        <v>20.2281689673913</v>
      </c>
      <c r="F20" s="20"/>
      <c r="G20" s="20">
        <v>23.49624849948079</v>
      </c>
      <c r="H20" s="11"/>
      <c r="I20" s="15">
        <v>16.122544717314486</v>
      </c>
      <c r="J20" s="8"/>
      <c r="K20" s="15">
        <v>15.590822222517259</v>
      </c>
      <c r="L20" s="8"/>
      <c r="M20" s="15">
        <v>18.140936712638535</v>
      </c>
      <c r="N20" s="95"/>
      <c r="O20" s="125"/>
    </row>
    <row r="21" spans="1:15" ht="15">
      <c r="A21" s="8" t="s">
        <v>32</v>
      </c>
      <c r="B21" s="8"/>
      <c r="C21" s="20"/>
      <c r="D21" s="8"/>
      <c r="E21" s="15">
        <v>367.18397548913043</v>
      </c>
      <c r="F21" s="20"/>
      <c r="G21" s="20">
        <v>385.9825253115265</v>
      </c>
      <c r="H21" s="15"/>
      <c r="I21" s="15">
        <v>345.7865280153121</v>
      </c>
      <c r="J21" s="8"/>
      <c r="K21" s="15">
        <v>339.0688290175252</v>
      </c>
      <c r="L21" s="8"/>
      <c r="M21" s="15">
        <v>365.3521916670972</v>
      </c>
      <c r="N21" s="95"/>
      <c r="O21" s="125"/>
    </row>
    <row r="22" spans="1:13" ht="15">
      <c r="A22" s="11"/>
      <c r="B22" s="11"/>
      <c r="C22" s="15"/>
      <c r="D22" s="11"/>
      <c r="E22" s="15"/>
      <c r="F22" s="15"/>
      <c r="G22" s="15"/>
      <c r="H22" s="11"/>
      <c r="I22" s="15"/>
      <c r="J22" s="8"/>
      <c r="K22" s="15"/>
      <c r="L22" s="8"/>
      <c r="M22" s="15"/>
    </row>
    <row r="23" spans="1:15" ht="15">
      <c r="A23" s="14" t="s">
        <v>20</v>
      </c>
      <c r="B23" s="8"/>
      <c r="C23" s="20"/>
      <c r="D23" s="8"/>
      <c r="E23" s="32">
        <v>2024</v>
      </c>
      <c r="F23" s="32"/>
      <c r="G23" s="32">
        <v>1926</v>
      </c>
      <c r="H23" s="11"/>
      <c r="I23" s="19">
        <v>3396</v>
      </c>
      <c r="J23" s="8"/>
      <c r="K23" s="19">
        <v>3766</v>
      </c>
      <c r="L23" s="8"/>
      <c r="M23" s="19">
        <v>3723</v>
      </c>
      <c r="O23" s="125"/>
    </row>
    <row r="24" spans="1:15" ht="5.25" customHeight="1" thickBot="1">
      <c r="A24" s="9"/>
      <c r="B24" s="9"/>
      <c r="C24" s="9"/>
      <c r="D24" s="9"/>
      <c r="E24" s="9"/>
      <c r="F24" s="9"/>
      <c r="G24" s="9"/>
      <c r="H24" s="9"/>
      <c r="I24" s="9"/>
      <c r="J24" s="9"/>
      <c r="K24" s="9"/>
      <c r="L24" s="9"/>
      <c r="M24" s="9"/>
      <c r="N24" s="9"/>
      <c r="O24" s="9"/>
    </row>
    <row r="25" spans="1:11" ht="12.75" customHeight="1">
      <c r="A25" s="45" t="s">
        <v>172</v>
      </c>
      <c r="B25" s="45"/>
      <c r="C25" s="45"/>
      <c r="D25" s="45"/>
      <c r="E25" s="45"/>
      <c r="F25" s="45"/>
      <c r="G25" s="45"/>
      <c r="H25" s="45"/>
      <c r="I25" s="45"/>
      <c r="J25" s="45"/>
      <c r="K25" s="45"/>
    </row>
    <row r="26" spans="1:11" ht="12.75" customHeight="1">
      <c r="A26" s="45"/>
      <c r="B26" s="45"/>
      <c r="C26" s="45"/>
      <c r="D26" s="45"/>
      <c r="E26" s="78"/>
      <c r="F26" s="45"/>
      <c r="G26" s="78"/>
      <c r="H26" s="45"/>
      <c r="I26" s="78"/>
      <c r="J26" s="45"/>
      <c r="K26" s="79"/>
    </row>
    <row r="27" spans="1:11" ht="18">
      <c r="A27" s="37" t="s">
        <v>183</v>
      </c>
      <c r="B27" s="7"/>
      <c r="C27" s="7"/>
      <c r="D27" s="7"/>
      <c r="E27" s="7"/>
      <c r="F27" s="7"/>
      <c r="G27" s="7"/>
      <c r="H27" s="7"/>
      <c r="I27" s="7"/>
      <c r="J27" s="45"/>
      <c r="K27" s="7"/>
    </row>
    <row r="28" spans="1:11" ht="7.5" customHeight="1">
      <c r="A28" s="8"/>
      <c r="B28" s="7"/>
      <c r="C28" s="7"/>
      <c r="D28" s="7"/>
      <c r="E28" s="7"/>
      <c r="F28" s="7"/>
      <c r="G28" s="7"/>
      <c r="H28" s="7"/>
      <c r="I28" s="7"/>
      <c r="J28" s="45"/>
      <c r="K28" s="7"/>
    </row>
    <row r="29" spans="1:13" ht="18">
      <c r="A29" s="28" t="s">
        <v>133</v>
      </c>
      <c r="B29" s="11"/>
      <c r="C29" s="11"/>
      <c r="D29" s="11"/>
      <c r="E29" s="70"/>
      <c r="F29" s="11"/>
      <c r="G29" s="11"/>
      <c r="H29" s="11"/>
      <c r="I29" s="11"/>
      <c r="J29" s="11"/>
      <c r="K29" s="8"/>
      <c r="L29" s="37"/>
      <c r="M29" s="37"/>
    </row>
    <row r="30" spans="1:15" ht="7.5" customHeight="1" thickBot="1">
      <c r="A30" s="9"/>
      <c r="B30" s="9"/>
      <c r="C30" s="9"/>
      <c r="D30" s="9"/>
      <c r="E30" s="10"/>
      <c r="F30" s="9"/>
      <c r="G30" s="9"/>
      <c r="H30" s="9"/>
      <c r="I30" s="9"/>
      <c r="J30" s="9"/>
      <c r="K30" s="9"/>
      <c r="L30" s="39"/>
      <c r="M30" s="39"/>
      <c r="N30" s="39"/>
      <c r="O30" s="39"/>
    </row>
    <row r="31" spans="1:15" ht="15.75">
      <c r="A31" s="11"/>
      <c r="B31" s="11"/>
      <c r="C31" s="8"/>
      <c r="D31" s="8"/>
      <c r="E31" s="52">
        <v>1995</v>
      </c>
      <c r="F31" s="11"/>
      <c r="G31" s="52">
        <v>1998</v>
      </c>
      <c r="H31" s="11"/>
      <c r="I31" s="52">
        <v>2002</v>
      </c>
      <c r="J31" s="11"/>
      <c r="K31" s="52">
        <v>2004</v>
      </c>
      <c r="L31" s="11"/>
      <c r="M31" s="52">
        <v>2005</v>
      </c>
      <c r="N31" s="52"/>
      <c r="O31" s="52">
        <v>2006</v>
      </c>
    </row>
    <row r="32" spans="1:15" ht="16.5" thickBot="1">
      <c r="A32" s="10"/>
      <c r="B32" s="10"/>
      <c r="C32" s="9"/>
      <c r="D32" s="9"/>
      <c r="E32" s="12" t="s">
        <v>177</v>
      </c>
      <c r="F32" s="9"/>
      <c r="G32" s="12" t="s">
        <v>178</v>
      </c>
      <c r="H32" s="9"/>
      <c r="I32" s="12" t="s">
        <v>179</v>
      </c>
      <c r="J32" s="12"/>
      <c r="K32" s="12" t="s">
        <v>180</v>
      </c>
      <c r="L32" s="12"/>
      <c r="M32" s="12" t="s">
        <v>192</v>
      </c>
      <c r="N32" s="12"/>
      <c r="O32" s="12" t="s">
        <v>199</v>
      </c>
    </row>
    <row r="33" spans="1:13" ht="15">
      <c r="A33" s="7"/>
      <c r="B33" s="7"/>
      <c r="C33" s="7"/>
      <c r="D33" s="7"/>
      <c r="E33" s="7"/>
      <c r="F33" s="7"/>
      <c r="G33" s="7"/>
      <c r="H33" s="7"/>
      <c r="I33" s="7"/>
      <c r="J33" s="45"/>
      <c r="M33" s="29" t="s">
        <v>81</v>
      </c>
    </row>
    <row r="34" spans="1:15" ht="15">
      <c r="A34" s="8" t="s">
        <v>22</v>
      </c>
      <c r="B34" s="8"/>
      <c r="C34" s="8"/>
      <c r="D34" s="8"/>
      <c r="E34" s="112">
        <v>23.12396669004689</v>
      </c>
      <c r="F34" s="20"/>
      <c r="G34" s="26">
        <v>24.044222878954702</v>
      </c>
      <c r="H34" s="11"/>
      <c r="I34" s="98">
        <v>22.32348782247708</v>
      </c>
      <c r="J34" s="8"/>
      <c r="K34" s="98">
        <v>22.853438028251876</v>
      </c>
      <c r="L34" s="8"/>
      <c r="M34" s="98">
        <v>24.761501497029972</v>
      </c>
      <c r="O34" s="125"/>
    </row>
    <row r="35" spans="1:15" ht="15">
      <c r="A35" s="8" t="s">
        <v>23</v>
      </c>
      <c r="B35" s="8"/>
      <c r="C35" s="8"/>
      <c r="D35" s="8"/>
      <c r="E35" s="112">
        <v>32.054850477407825</v>
      </c>
      <c r="F35" s="20"/>
      <c r="G35" s="26">
        <v>36.046401552986715</v>
      </c>
      <c r="H35" s="11"/>
      <c r="I35" s="98">
        <v>33.556784951902834</v>
      </c>
      <c r="J35" s="8"/>
      <c r="K35" s="98">
        <v>37.913988557686324</v>
      </c>
      <c r="L35" s="8"/>
      <c r="M35" s="98">
        <v>38.80322145227927</v>
      </c>
      <c r="O35" s="125"/>
    </row>
    <row r="36" spans="1:15" ht="15">
      <c r="A36" s="8" t="s">
        <v>24</v>
      </c>
      <c r="B36" s="8"/>
      <c r="C36" s="8"/>
      <c r="D36" s="8"/>
      <c r="E36" s="112">
        <v>17.542543356831395</v>
      </c>
      <c r="F36" s="20"/>
      <c r="G36" s="26">
        <v>19.008607148309874</v>
      </c>
      <c r="H36" s="11"/>
      <c r="I36" s="98">
        <v>17.154787909245904</v>
      </c>
      <c r="J36" s="8"/>
      <c r="K36" s="98">
        <v>17.77454480609856</v>
      </c>
      <c r="L36" s="8"/>
      <c r="M36" s="98">
        <v>19.62351118592793</v>
      </c>
      <c r="O36" s="125"/>
    </row>
    <row r="37" spans="1:15" ht="15">
      <c r="A37" s="8" t="s">
        <v>25</v>
      </c>
      <c r="B37" s="8"/>
      <c r="C37" s="8"/>
      <c r="D37" s="8"/>
      <c r="E37" s="112">
        <v>11.612716786251664</v>
      </c>
      <c r="F37" s="20"/>
      <c r="G37" s="26">
        <v>11.605088436432547</v>
      </c>
      <c r="H37" s="11"/>
      <c r="I37" s="98">
        <v>10.578175317362719</v>
      </c>
      <c r="J37" s="8"/>
      <c r="K37" s="98">
        <v>10.429009228516026</v>
      </c>
      <c r="L37" s="8"/>
      <c r="M37" s="98">
        <v>11.381635309814344</v>
      </c>
      <c r="N37" s="96"/>
      <c r="O37" s="125"/>
    </row>
    <row r="38" spans="1:15" ht="15">
      <c r="A38" s="8" t="s">
        <v>26</v>
      </c>
      <c r="B38" s="8"/>
      <c r="C38" s="8"/>
      <c r="D38" s="8"/>
      <c r="E38" s="112">
        <v>17.61004768718197</v>
      </c>
      <c r="F38" s="20"/>
      <c r="G38" s="26">
        <v>16.706786523573122</v>
      </c>
      <c r="H38" s="11"/>
      <c r="I38" s="98">
        <v>16.614247514266253</v>
      </c>
      <c r="J38" s="8"/>
      <c r="K38" s="98">
        <v>16.255028318554928</v>
      </c>
      <c r="L38" s="8"/>
      <c r="M38" s="98">
        <v>17.552551184422928</v>
      </c>
      <c r="O38" s="125"/>
    </row>
    <row r="39" spans="1:15" ht="15">
      <c r="A39" s="8" t="s">
        <v>169</v>
      </c>
      <c r="B39" s="8"/>
      <c r="C39" s="8"/>
      <c r="D39" s="8"/>
      <c r="E39" s="112">
        <v>15.985015436331013</v>
      </c>
      <c r="F39" s="20"/>
      <c r="G39" s="26">
        <v>15.7445554507404</v>
      </c>
      <c r="H39" s="11"/>
      <c r="I39" s="98">
        <v>15.79790410395962</v>
      </c>
      <c r="J39" s="8"/>
      <c r="K39" s="98">
        <v>15.30836712158353</v>
      </c>
      <c r="L39" s="8"/>
      <c r="M39" s="98">
        <v>16.400553374752054</v>
      </c>
      <c r="O39" s="125"/>
    </row>
    <row r="40" spans="1:15" ht="15">
      <c r="A40" s="8" t="s">
        <v>170</v>
      </c>
      <c r="B40" s="8"/>
      <c r="C40" s="8"/>
      <c r="D40" s="8"/>
      <c r="E40" s="112">
        <v>16.593636754926685</v>
      </c>
      <c r="F40" s="20"/>
      <c r="G40" s="26">
        <v>17.781909151776198</v>
      </c>
      <c r="H40" s="11"/>
      <c r="I40" s="98">
        <v>16.260415760159727</v>
      </c>
      <c r="J40" s="8"/>
      <c r="K40" s="98">
        <v>16.486587967642823</v>
      </c>
      <c r="L40" s="8"/>
      <c r="M40" s="98">
        <v>17.92056865700364</v>
      </c>
      <c r="O40" s="125"/>
    </row>
    <row r="41" spans="1:15" ht="15">
      <c r="A41" s="8" t="s">
        <v>27</v>
      </c>
      <c r="B41" s="8"/>
      <c r="C41" s="8"/>
      <c r="D41" s="8"/>
      <c r="E41" s="112">
        <v>22.487383347682492</v>
      </c>
      <c r="F41" s="20"/>
      <c r="G41" s="26">
        <v>21.58825209046309</v>
      </c>
      <c r="H41" s="11"/>
      <c r="I41" s="98">
        <v>22.331446999319247</v>
      </c>
      <c r="J41" s="8"/>
      <c r="K41" s="98">
        <v>21.921314304549707</v>
      </c>
      <c r="L41" s="8"/>
      <c r="M41" s="98">
        <v>23.08674384580331</v>
      </c>
      <c r="O41" s="125"/>
    </row>
    <row r="42" spans="1:15" ht="15">
      <c r="A42" s="8" t="s">
        <v>28</v>
      </c>
      <c r="B42" s="8"/>
      <c r="C42" s="8"/>
      <c r="D42" s="8"/>
      <c r="E42" s="112">
        <v>17.92444407127201</v>
      </c>
      <c r="F42" s="20"/>
      <c r="G42" s="26">
        <v>18.582000933402824</v>
      </c>
      <c r="H42" s="11"/>
      <c r="I42" s="98">
        <v>18.414455164024474</v>
      </c>
      <c r="J42" s="8"/>
      <c r="K42" s="98">
        <v>18.291307109567096</v>
      </c>
      <c r="L42" s="8"/>
      <c r="M42" s="98">
        <v>20.82441442213866</v>
      </c>
      <c r="O42" s="125"/>
    </row>
    <row r="43" spans="1:15" ht="15">
      <c r="A43" s="8" t="s">
        <v>29</v>
      </c>
      <c r="B43" s="8"/>
      <c r="C43" s="8"/>
      <c r="D43" s="8"/>
      <c r="E43" s="112">
        <v>21.31011639953549</v>
      </c>
      <c r="F43" s="20"/>
      <c r="G43" s="26">
        <v>21.735973901600115</v>
      </c>
      <c r="H43" s="11"/>
      <c r="I43" s="98">
        <v>20.116762344284332</v>
      </c>
      <c r="J43" s="8"/>
      <c r="K43" s="98">
        <v>19.044206069646524</v>
      </c>
      <c r="L43" s="8"/>
      <c r="M43" s="98">
        <v>20.272342613006774</v>
      </c>
      <c r="O43" s="125"/>
    </row>
    <row r="44" spans="1:15" ht="15">
      <c r="A44" s="8" t="s">
        <v>30</v>
      </c>
      <c r="B44" s="8"/>
      <c r="C44" s="8"/>
      <c r="D44" s="8"/>
      <c r="E44" s="112">
        <v>70.41392107245167</v>
      </c>
      <c r="F44" s="20"/>
      <c r="G44" s="26">
        <v>63.013318868049495</v>
      </c>
      <c r="H44" s="11"/>
      <c r="I44" s="98">
        <v>54.30427210363366</v>
      </c>
      <c r="J44" s="8"/>
      <c r="K44" s="98">
        <v>47.92663938972245</v>
      </c>
      <c r="L44" s="8"/>
      <c r="M44" s="98">
        <v>51.08754834647558</v>
      </c>
      <c r="O44" s="125"/>
    </row>
    <row r="45" spans="1:15" ht="15">
      <c r="A45" s="8" t="s">
        <v>31</v>
      </c>
      <c r="B45" s="8"/>
      <c r="C45" s="8"/>
      <c r="D45" s="8"/>
      <c r="E45" s="112">
        <v>24.373917862954652</v>
      </c>
      <c r="F45" s="20"/>
      <c r="G45" s="26">
        <v>21.581160756647375</v>
      </c>
      <c r="H45" s="11"/>
      <c r="I45" s="98">
        <v>22.227995260113854</v>
      </c>
      <c r="J45" s="8"/>
      <c r="K45" s="98">
        <v>21.334808607696267</v>
      </c>
      <c r="L45" s="8"/>
      <c r="M45" s="98">
        <v>21.294603914313647</v>
      </c>
      <c r="O45" s="125"/>
    </row>
    <row r="46" spans="1:15" ht="15">
      <c r="A46" s="8" t="s">
        <v>32</v>
      </c>
      <c r="B46" s="8"/>
      <c r="C46" s="8"/>
      <c r="D46" s="8"/>
      <c r="E46" s="112">
        <v>20.894445077113385</v>
      </c>
      <c r="F46" s="20"/>
      <c r="G46" s="26">
        <v>21.024523765351443</v>
      </c>
      <c r="H46" s="11"/>
      <c r="I46" s="98">
        <v>20.045538681573234</v>
      </c>
      <c r="J46" s="8"/>
      <c r="K46" s="98">
        <v>20.072713119721655</v>
      </c>
      <c r="L46" s="8"/>
      <c r="M46" s="98">
        <v>21.609915127275166</v>
      </c>
      <c r="O46" s="125"/>
    </row>
    <row r="47" spans="1:15" ht="13.5" thickBot="1">
      <c r="A47" s="81"/>
      <c r="B47" s="81"/>
      <c r="C47" s="81"/>
      <c r="D47" s="81"/>
      <c r="E47" s="81"/>
      <c r="F47" s="81"/>
      <c r="G47" s="81"/>
      <c r="H47" s="81"/>
      <c r="I47" s="82"/>
      <c r="J47" s="81"/>
      <c r="K47" s="81"/>
      <c r="L47" s="81"/>
      <c r="M47" s="81"/>
      <c r="N47" s="81"/>
      <c r="O47" s="81"/>
    </row>
    <row r="48" spans="1:11" ht="12.75">
      <c r="A48" s="45" t="s">
        <v>172</v>
      </c>
      <c r="B48" s="45"/>
      <c r="C48" s="45"/>
      <c r="D48" s="45"/>
      <c r="E48" s="45"/>
      <c r="F48" s="45"/>
      <c r="G48" s="45"/>
      <c r="H48" s="45"/>
      <c r="I48" s="80"/>
      <c r="J48" s="45"/>
      <c r="K48" s="45"/>
    </row>
    <row r="50" spans="1:5" ht="18">
      <c r="A50" s="37" t="s">
        <v>184</v>
      </c>
      <c r="B50" s="7"/>
      <c r="C50" s="7"/>
      <c r="D50" s="7"/>
      <c r="E50" s="7"/>
    </row>
    <row r="51" spans="1:5" ht="7.5" customHeight="1">
      <c r="A51" s="8"/>
      <c r="B51" s="7"/>
      <c r="C51" s="7"/>
      <c r="D51" s="7"/>
      <c r="E51" s="7"/>
    </row>
    <row r="52" spans="1:7" ht="15">
      <c r="A52" s="123" t="s">
        <v>200</v>
      </c>
      <c r="B52" s="124"/>
      <c r="C52" s="124"/>
      <c r="D52" s="124"/>
      <c r="E52" s="124"/>
      <c r="F52" s="125"/>
      <c r="G52" s="125"/>
    </row>
    <row r="53" spans="1:9" ht="7.5" customHeight="1" thickBot="1">
      <c r="A53" s="3"/>
      <c r="B53" s="81"/>
      <c r="C53" s="81"/>
      <c r="D53" s="81"/>
      <c r="E53" s="81"/>
      <c r="F53" s="81"/>
      <c r="G53" s="81"/>
      <c r="H53" s="81"/>
      <c r="I53" s="81"/>
    </row>
    <row r="54" spans="1:13" ht="15">
      <c r="A54" s="7"/>
      <c r="B54" s="7"/>
      <c r="C54" s="7"/>
      <c r="D54" s="84"/>
      <c r="G54" s="99"/>
      <c r="H54" s="99"/>
      <c r="I54" s="99"/>
      <c r="J54" s="100" t="s">
        <v>140</v>
      </c>
      <c r="K54" s="99"/>
      <c r="L54" s="99"/>
      <c r="M54" s="99"/>
    </row>
    <row r="55" spans="1:13" ht="49.5" customHeight="1" thickBot="1">
      <c r="A55" s="81"/>
      <c r="B55" s="81"/>
      <c r="C55" s="81"/>
      <c r="D55" s="81"/>
      <c r="E55" s="3"/>
      <c r="F55" s="3"/>
      <c r="G55" s="101" t="s">
        <v>141</v>
      </c>
      <c r="H55" s="102"/>
      <c r="I55" s="101" t="s">
        <v>142</v>
      </c>
      <c r="J55" s="102"/>
      <c r="K55" s="101" t="s">
        <v>143</v>
      </c>
      <c r="L55" s="102"/>
      <c r="M55" s="103" t="s">
        <v>144</v>
      </c>
    </row>
    <row r="56" spans="1:13" ht="15">
      <c r="A56" s="7"/>
      <c r="B56" s="7"/>
      <c r="C56" s="7"/>
      <c r="D56" s="7"/>
      <c r="G56" s="8"/>
      <c r="H56" s="8"/>
      <c r="I56" s="8"/>
      <c r="J56" s="8"/>
      <c r="K56" s="8"/>
      <c r="L56" s="8"/>
      <c r="M56" s="8"/>
    </row>
    <row r="57" spans="1:13" ht="15">
      <c r="A57" s="8" t="s">
        <v>6</v>
      </c>
      <c r="B57" s="8"/>
      <c r="C57" s="7"/>
      <c r="D57" s="7"/>
      <c r="G57" s="119">
        <v>375.49201261008807</v>
      </c>
      <c r="H57" s="116"/>
      <c r="I57" s="119">
        <v>237.02684186150952</v>
      </c>
      <c r="J57" s="116"/>
      <c r="K57" s="119">
        <v>180.54266222328016</v>
      </c>
      <c r="L57" s="120"/>
      <c r="M57" s="119">
        <v>248.3609750512233</v>
      </c>
    </row>
    <row r="58" spans="1:13" ht="15">
      <c r="A58" s="8" t="s">
        <v>8</v>
      </c>
      <c r="B58" s="8"/>
      <c r="C58" s="7"/>
      <c r="D58" s="7"/>
      <c r="G58" s="121">
        <v>12.177262560048039</v>
      </c>
      <c r="H58" s="116"/>
      <c r="I58" s="119">
        <v>447.1648572711707</v>
      </c>
      <c r="J58" s="116"/>
      <c r="K58" s="119">
        <v>614.0530654606047</v>
      </c>
      <c r="L58" s="120"/>
      <c r="M58" s="119">
        <v>407.7408328311438</v>
      </c>
    </row>
    <row r="59" spans="1:13" ht="15">
      <c r="A59" s="8" t="s">
        <v>9</v>
      </c>
      <c r="B59" s="8"/>
      <c r="C59" s="7"/>
      <c r="D59" s="7"/>
      <c r="G59" s="119">
        <v>115.38036178943156</v>
      </c>
      <c r="H59" s="116"/>
      <c r="I59" s="119">
        <v>264.26251705167437</v>
      </c>
      <c r="J59" s="116"/>
      <c r="K59" s="119">
        <v>251.021644370388</v>
      </c>
      <c r="L59" s="120"/>
      <c r="M59" s="119">
        <v>225.32205375436905</v>
      </c>
    </row>
    <row r="60" spans="1:13" ht="15">
      <c r="A60" s="25" t="s">
        <v>145</v>
      </c>
      <c r="B60" s="25"/>
      <c r="C60" s="7"/>
      <c r="D60" s="7"/>
      <c r="G60" s="121">
        <v>23.316108386709367</v>
      </c>
      <c r="H60" s="116"/>
      <c r="I60" s="119">
        <v>21.0432544137873</v>
      </c>
      <c r="J60" s="116"/>
      <c r="K60" s="119">
        <v>14.791410140442752</v>
      </c>
      <c r="L60" s="120"/>
      <c r="M60" s="119">
        <v>19.30356342223523</v>
      </c>
    </row>
    <row r="61" spans="1:13" ht="15">
      <c r="A61" s="8" t="s">
        <v>13</v>
      </c>
      <c r="B61" s="8"/>
      <c r="C61" s="7"/>
      <c r="D61" s="7"/>
      <c r="G61" s="119">
        <v>182.4763022918335</v>
      </c>
      <c r="H61" s="116"/>
      <c r="I61" s="119">
        <v>67.02595756027733</v>
      </c>
      <c r="J61" s="116"/>
      <c r="K61" s="119">
        <v>29.94233515829564</v>
      </c>
      <c r="L61" s="120"/>
      <c r="M61" s="119">
        <v>80.09720484168116</v>
      </c>
    </row>
    <row r="62" spans="1:13" ht="15">
      <c r="A62" s="25" t="s">
        <v>146</v>
      </c>
      <c r="B62" s="25"/>
      <c r="C62" s="7"/>
      <c r="D62" s="7"/>
      <c r="G62" s="119">
        <v>53.06818279623699</v>
      </c>
      <c r="H62" s="116"/>
      <c r="I62" s="119">
        <v>31.254803239116402</v>
      </c>
      <c r="J62" s="116"/>
      <c r="K62" s="119">
        <v>23.839683884789338</v>
      </c>
      <c r="L62" s="120"/>
      <c r="M62" s="119">
        <v>33.576775082215605</v>
      </c>
    </row>
    <row r="63" spans="1:13" ht="15">
      <c r="A63" s="8" t="s">
        <v>19</v>
      </c>
      <c r="B63" s="8"/>
      <c r="C63" s="7"/>
      <c r="D63" s="7"/>
      <c r="G63" s="119">
        <v>761.9102304343475</v>
      </c>
      <c r="H63" s="116"/>
      <c r="I63" s="119">
        <v>1067.7782313975356</v>
      </c>
      <c r="J63" s="116"/>
      <c r="K63" s="119">
        <v>1114.1908012378008</v>
      </c>
      <c r="L63" s="120"/>
      <c r="M63" s="119">
        <v>1014.4014049828683</v>
      </c>
    </row>
    <row r="64" spans="1:13" ht="15">
      <c r="A64" s="11"/>
      <c r="B64" s="11"/>
      <c r="C64" s="45"/>
      <c r="D64" s="45"/>
      <c r="G64" s="47"/>
      <c r="H64" s="11"/>
      <c r="I64" s="47"/>
      <c r="J64" s="11"/>
      <c r="K64" s="47"/>
      <c r="L64" s="47"/>
      <c r="M64" s="47"/>
    </row>
    <row r="65" spans="1:13" ht="4.5" customHeight="1">
      <c r="A65" s="8"/>
      <c r="B65" s="8"/>
      <c r="C65" s="7"/>
      <c r="D65" s="7"/>
      <c r="G65" s="104"/>
      <c r="H65" s="8"/>
      <c r="I65" s="104"/>
      <c r="J65" s="8"/>
      <c r="K65" s="104"/>
      <c r="L65" s="8"/>
      <c r="M65" s="104"/>
    </row>
    <row r="66" spans="1:13" ht="15">
      <c r="A66" s="14" t="s">
        <v>20</v>
      </c>
      <c r="B66" s="8"/>
      <c r="C66" s="7"/>
      <c r="D66" s="7"/>
      <c r="F66" s="2"/>
      <c r="G66" s="122">
        <v>859</v>
      </c>
      <c r="H66" s="8"/>
      <c r="I66" s="122">
        <v>1548</v>
      </c>
      <c r="J66" s="8"/>
      <c r="K66" s="122">
        <v>1316</v>
      </c>
      <c r="L66" s="8"/>
      <c r="M66" s="122">
        <v>3723</v>
      </c>
    </row>
    <row r="67" spans="1:13" ht="4.5" customHeight="1" thickBot="1">
      <c r="A67" s="81"/>
      <c r="B67" s="81"/>
      <c r="C67" s="3"/>
      <c r="D67" s="3"/>
      <c r="E67" s="3"/>
      <c r="F67" s="3"/>
      <c r="G67" s="83"/>
      <c r="H67" s="83"/>
      <c r="I67" s="83"/>
      <c r="J67" s="3"/>
      <c r="K67" s="81"/>
      <c r="L67" s="83"/>
      <c r="M67" s="3"/>
    </row>
    <row r="68" ht="12.75">
      <c r="A68" s="45" t="s">
        <v>172</v>
      </c>
    </row>
    <row r="69" ht="5.25" customHeight="1"/>
    <row r="70"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40.xml><?xml version="1.0" encoding="utf-8"?>
<worksheet xmlns="http://schemas.openxmlformats.org/spreadsheetml/2006/main" xmlns:r="http://schemas.openxmlformats.org/officeDocument/2006/relationships">
  <dimension ref="A1:J16"/>
  <sheetViews>
    <sheetView zoomScale="77" zoomScaleNormal="77" zoomScalePageLayoutView="0" workbookViewId="0" topLeftCell="A1">
      <selection activeCell="N10" sqref="N10"/>
    </sheetView>
  </sheetViews>
  <sheetFormatPr defaultColWidth="9.140625" defaultRowHeight="12.75"/>
  <cols>
    <col min="1" max="1" width="27.140625" style="0" customWidth="1"/>
    <col min="2" max="2" width="19.8515625" style="0" customWidth="1"/>
    <col min="3" max="3" width="19.140625" style="0" customWidth="1"/>
    <col min="4" max="10" width="17.28125" style="0" customWidth="1"/>
  </cols>
  <sheetData>
    <row r="1" ht="18">
      <c r="A1" s="332" t="s">
        <v>796</v>
      </c>
    </row>
    <row r="2" ht="18">
      <c r="A2" s="37" t="s">
        <v>534</v>
      </c>
    </row>
    <row r="3" ht="18">
      <c r="A3" s="37" t="s">
        <v>408</v>
      </c>
    </row>
    <row r="4" spans="1:10" ht="18">
      <c r="A4" s="332"/>
      <c r="B4" s="38"/>
      <c r="C4" s="38"/>
      <c r="D4" s="38"/>
      <c r="E4" s="38" t="s">
        <v>410</v>
      </c>
      <c r="F4" s="38"/>
      <c r="G4" s="38"/>
      <c r="H4" s="38"/>
      <c r="I4" s="38"/>
      <c r="J4" s="38"/>
    </row>
    <row r="5" spans="1:10" ht="90.75">
      <c r="A5" s="509" t="s">
        <v>798</v>
      </c>
      <c r="B5" s="333" t="s">
        <v>405</v>
      </c>
      <c r="C5" s="333" t="s">
        <v>407</v>
      </c>
      <c r="D5" s="333" t="s">
        <v>394</v>
      </c>
      <c r="E5" s="333" t="s">
        <v>396</v>
      </c>
      <c r="F5" s="333" t="s">
        <v>397</v>
      </c>
      <c r="G5" s="333" t="s">
        <v>7</v>
      </c>
      <c r="H5" s="333" t="s">
        <v>399</v>
      </c>
      <c r="I5" s="333" t="s">
        <v>70</v>
      </c>
      <c r="J5" s="489" t="s">
        <v>411</v>
      </c>
    </row>
    <row r="6" spans="1:10" ht="18.75">
      <c r="A6" s="38"/>
      <c r="B6" s="38"/>
      <c r="C6" s="38"/>
      <c r="D6" s="38"/>
      <c r="E6" s="38"/>
      <c r="F6" s="38"/>
      <c r="G6" s="334"/>
      <c r="H6" s="334"/>
      <c r="I6" s="334" t="s">
        <v>54</v>
      </c>
      <c r="J6" s="38"/>
    </row>
    <row r="7" spans="1:10" ht="23.25" customHeight="1">
      <c r="A7" s="343" t="s">
        <v>80</v>
      </c>
      <c r="B7" s="512">
        <v>12.439148755071356</v>
      </c>
      <c r="C7" s="512">
        <v>3.694719912695893</v>
      </c>
      <c r="D7" s="512">
        <v>24.551643658014587</v>
      </c>
      <c r="E7" s="512">
        <v>5.266446037326633</v>
      </c>
      <c r="F7" s="512">
        <v>19.124712129149554</v>
      </c>
      <c r="G7" s="344">
        <v>1.1889682273116502</v>
      </c>
      <c r="H7" s="344">
        <v>44.65990258530664</v>
      </c>
      <c r="I7" s="344">
        <v>1.5136074501950472</v>
      </c>
      <c r="J7" s="513">
        <v>996282</v>
      </c>
    </row>
    <row r="8" spans="1:10" ht="44.25" customHeight="1">
      <c r="A8" s="341" t="s">
        <v>385</v>
      </c>
      <c r="B8" s="345" t="s">
        <v>797</v>
      </c>
      <c r="C8" s="345">
        <v>0.3058594767593316</v>
      </c>
      <c r="D8" s="345">
        <v>6.218367384913103</v>
      </c>
      <c r="E8" s="345">
        <v>0.8377991142867777</v>
      </c>
      <c r="F8" s="345">
        <v>17.265360425737782</v>
      </c>
      <c r="G8" s="345">
        <v>1.2252986491012616</v>
      </c>
      <c r="H8" s="346">
        <v>73.30021212459529</v>
      </c>
      <c r="I8" s="346">
        <v>0.847102824606453</v>
      </c>
      <c r="J8" s="513">
        <v>429936</v>
      </c>
    </row>
    <row r="9" spans="1:10" ht="27.75" customHeight="1">
      <c r="A9" s="511" t="s">
        <v>419</v>
      </c>
      <c r="B9" s="345" t="s">
        <v>797</v>
      </c>
      <c r="C9" s="345">
        <v>2.5595001642905837</v>
      </c>
      <c r="D9" s="345">
        <v>40.930914583609194</v>
      </c>
      <c r="E9" s="345">
        <v>4.588856684665068</v>
      </c>
      <c r="F9" s="345">
        <v>26.228623833414254</v>
      </c>
      <c r="G9" s="345">
        <v>1.6321166021764824</v>
      </c>
      <c r="H9" s="345">
        <v>22.215519820310238</v>
      </c>
      <c r="I9" s="345">
        <v>1.8444683115341798</v>
      </c>
      <c r="J9" s="513">
        <v>203907</v>
      </c>
    </row>
    <row r="10" spans="1:10" ht="27.75" customHeight="1">
      <c r="A10" s="511" t="s">
        <v>418</v>
      </c>
      <c r="B10" s="345" t="s">
        <v>797</v>
      </c>
      <c r="C10" s="514">
        <v>6.147917766954208</v>
      </c>
      <c r="D10" s="514">
        <v>52.122332413981965</v>
      </c>
      <c r="E10" s="514">
        <v>9.437043991941005</v>
      </c>
      <c r="F10" s="514">
        <v>20.172916299904152</v>
      </c>
      <c r="G10" s="514">
        <v>0.7569978287659175</v>
      </c>
      <c r="H10" s="514">
        <v>8.975412241065666</v>
      </c>
      <c r="I10" s="514">
        <v>2.387379457387086</v>
      </c>
      <c r="J10" s="513">
        <v>102246</v>
      </c>
    </row>
    <row r="11" spans="1:10" ht="27.75" customHeight="1">
      <c r="A11" s="511" t="s">
        <v>413</v>
      </c>
      <c r="B11" s="345" t="s">
        <v>797</v>
      </c>
      <c r="C11" s="514">
        <v>11.529776808343959</v>
      </c>
      <c r="D11" s="514">
        <v>46.18515844610682</v>
      </c>
      <c r="E11" s="514">
        <v>14.651080628561775</v>
      </c>
      <c r="F11" s="514">
        <v>16.411422251578315</v>
      </c>
      <c r="G11" s="514">
        <v>0.3195035406522173</v>
      </c>
      <c r="H11" s="514">
        <v>8.279442712093516</v>
      </c>
      <c r="I11" s="514">
        <v>2.6236156126634</v>
      </c>
      <c r="J11" s="513">
        <v>65101</v>
      </c>
    </row>
    <row r="12" spans="1:10" ht="27.75" customHeight="1">
      <c r="A12" s="511" t="s">
        <v>414</v>
      </c>
      <c r="B12" s="345" t="s">
        <v>797</v>
      </c>
      <c r="C12" s="514">
        <v>17.935467607764053</v>
      </c>
      <c r="D12" s="514">
        <v>35.698680783127465</v>
      </c>
      <c r="E12" s="514">
        <v>20.527686749012688</v>
      </c>
      <c r="F12" s="514">
        <v>14.477774976892698</v>
      </c>
      <c r="G12" s="514">
        <v>0.3024955886059995</v>
      </c>
      <c r="H12" s="514">
        <v>8.923619863876985</v>
      </c>
      <c r="I12" s="514">
        <v>2.1342744307201076</v>
      </c>
      <c r="J12" s="513">
        <v>23802</v>
      </c>
    </row>
    <row r="13" spans="1:10" ht="27.75" customHeight="1">
      <c r="A13" s="511" t="s">
        <v>415</v>
      </c>
      <c r="B13" s="345" t="s">
        <v>797</v>
      </c>
      <c r="C13" s="514">
        <v>25.52797033693374</v>
      </c>
      <c r="D13" s="514">
        <v>29.68724810575528</v>
      </c>
      <c r="E13" s="514">
        <v>20.933419313235532</v>
      </c>
      <c r="F13" s="514">
        <v>11.575044333387071</v>
      </c>
      <c r="G13" s="514">
        <v>0.3788489440593261</v>
      </c>
      <c r="H13" s="514">
        <v>10.124133483798161</v>
      </c>
      <c r="I13" s="514">
        <v>1.7733354828308883</v>
      </c>
      <c r="J13" s="513">
        <v>12406</v>
      </c>
    </row>
    <row r="14" spans="1:10" ht="27.75" customHeight="1">
      <c r="A14" s="511" t="s">
        <v>417</v>
      </c>
      <c r="B14" s="345" t="s">
        <v>797</v>
      </c>
      <c r="C14" s="514">
        <v>23.32415962256733</v>
      </c>
      <c r="D14" s="514">
        <v>27.66856693532534</v>
      </c>
      <c r="E14" s="514">
        <v>22.783565952427757</v>
      </c>
      <c r="F14" s="514">
        <v>10.674267741301357</v>
      </c>
      <c r="G14" s="514">
        <v>0.45213288775309607</v>
      </c>
      <c r="H14" s="514">
        <v>13.328091212895615</v>
      </c>
      <c r="I14" s="514">
        <v>1.7692156477295065</v>
      </c>
      <c r="J14" s="513">
        <v>10174</v>
      </c>
    </row>
    <row r="15" spans="1:10" ht="27.75" customHeight="1">
      <c r="A15" s="511" t="s">
        <v>416</v>
      </c>
      <c r="B15" s="345" t="s">
        <v>797</v>
      </c>
      <c r="C15" s="514">
        <v>14.143484626647146</v>
      </c>
      <c r="D15" s="514">
        <v>25.163494387506102</v>
      </c>
      <c r="E15" s="514">
        <v>15.597852611029769</v>
      </c>
      <c r="F15" s="514">
        <v>10.74670571010249</v>
      </c>
      <c r="G15" s="514">
        <v>1.5519765739385067</v>
      </c>
      <c r="H15" s="514">
        <v>30.717423133235727</v>
      </c>
      <c r="I15" s="514">
        <v>2.0790629575402635</v>
      </c>
      <c r="J15" s="513">
        <v>10245</v>
      </c>
    </row>
    <row r="16" spans="1:10" ht="27.75" customHeight="1">
      <c r="A16" s="511" t="s">
        <v>70</v>
      </c>
      <c r="B16" s="345" t="s">
        <v>797</v>
      </c>
      <c r="C16" s="514">
        <v>4.451018161805173</v>
      </c>
      <c r="D16" s="514">
        <v>20.96862960924601</v>
      </c>
      <c r="E16" s="514">
        <v>16.49009356081453</v>
      </c>
      <c r="F16" s="514">
        <v>5.118326912493121</v>
      </c>
      <c r="G16" s="514">
        <v>3.2333516785910845</v>
      </c>
      <c r="H16" s="514">
        <v>46.085580627407815</v>
      </c>
      <c r="I16" s="514">
        <v>3.6529994496422677</v>
      </c>
      <c r="J16" s="513">
        <v>14536</v>
      </c>
    </row>
  </sheetData>
  <sheetProtection/>
  <printOptions/>
  <pageMargins left="0.7" right="0.7" top="0.75" bottom="0.75" header="0.3" footer="0.3"/>
  <pageSetup horizontalDpi="90" verticalDpi="90" orientation="portrait" paperSize="9" r:id="rId2"/>
  <tableParts>
    <tablePart r:id="rId1"/>
  </tableParts>
</worksheet>
</file>

<file path=xl/worksheets/sheet41.xml><?xml version="1.0" encoding="utf-8"?>
<worksheet xmlns="http://schemas.openxmlformats.org/spreadsheetml/2006/main" xmlns:r="http://schemas.openxmlformats.org/officeDocument/2006/relationships">
  <sheetPr>
    <pageSetUpPr fitToPage="1"/>
  </sheetPr>
  <dimension ref="B36:B76"/>
  <sheetViews>
    <sheetView zoomScalePageLayoutView="0" workbookViewId="0" topLeftCell="A1">
      <selection activeCell="N8" sqref="N8"/>
    </sheetView>
  </sheetViews>
  <sheetFormatPr defaultColWidth="9.140625" defaultRowHeight="12.75"/>
  <cols>
    <col min="1" max="1" width="4.140625" style="0" customWidth="1"/>
  </cols>
  <sheetData>
    <row r="35" ht="13.5" customHeight="1"/>
    <row r="36" ht="13.5" customHeight="1">
      <c r="B36" s="7"/>
    </row>
    <row r="76" ht="12.75">
      <c r="B76" s="7"/>
    </row>
  </sheetData>
  <sheetProtection/>
  <printOptions/>
  <pageMargins left="0.75" right="0.75" top="1" bottom="1" header="0.5" footer="0.5"/>
  <pageSetup fitToHeight="1" fitToWidth="1" horizontalDpi="300" verticalDpi="300" orientation="portrait" paperSize="9" scale="71" r:id="rId2"/>
  <headerFooter alignWithMargins="0">
    <oddHeader>&amp;R&amp;"Arial,Bold"&amp;14PERSONAL AND CROSS-MODAL TRAVEL</oddHeader>
  </headerFooter>
  <drawing r:id="rId1"/>
</worksheet>
</file>

<file path=xl/worksheets/sheet42.xml><?xml version="1.0" encoding="utf-8"?>
<worksheet xmlns="http://schemas.openxmlformats.org/spreadsheetml/2006/main" xmlns:r="http://schemas.openxmlformats.org/officeDocument/2006/relationships">
  <sheetPr>
    <pageSetUpPr fitToPage="1"/>
  </sheetPr>
  <dimension ref="A4:H110"/>
  <sheetViews>
    <sheetView zoomScalePageLayoutView="0" workbookViewId="0" topLeftCell="A1">
      <selection activeCell="H17" sqref="H17"/>
    </sheetView>
  </sheetViews>
  <sheetFormatPr defaultColWidth="9.140625" defaultRowHeight="12.75"/>
  <cols>
    <col min="1" max="1" width="17.00390625" style="0" customWidth="1"/>
    <col min="2" max="2" width="19.28125" style="0" customWidth="1"/>
    <col min="7" max="7" width="18.7109375" style="0" customWidth="1"/>
    <col min="8" max="8" width="10.57421875" style="0" customWidth="1"/>
  </cols>
  <sheetData>
    <row r="4" spans="2:8" ht="25.5">
      <c r="B4" s="72" t="s">
        <v>131</v>
      </c>
      <c r="C4" s="72" t="s">
        <v>132</v>
      </c>
      <c r="D4" s="72" t="s">
        <v>129</v>
      </c>
      <c r="E4" s="72" t="s">
        <v>130</v>
      </c>
      <c r="G4" s="72" t="s">
        <v>189</v>
      </c>
      <c r="H4" s="72" t="s">
        <v>342</v>
      </c>
    </row>
    <row r="5" spans="1:8" ht="12.75">
      <c r="A5" s="187"/>
      <c r="B5" s="284">
        <v>43835</v>
      </c>
      <c r="C5" s="388">
        <v>2059</v>
      </c>
      <c r="D5" s="388">
        <v>2039</v>
      </c>
      <c r="E5" s="192">
        <v>20</v>
      </c>
      <c r="F5" s="192"/>
      <c r="G5" s="284">
        <v>43861</v>
      </c>
      <c r="H5" s="522">
        <v>2665443</v>
      </c>
    </row>
    <row r="6" spans="1:8" ht="12.75">
      <c r="A6" s="187"/>
      <c r="B6" s="293">
        <f aca="true" t="shared" si="0" ref="B6:B56">B5+7</f>
        <v>43842</v>
      </c>
      <c r="C6" s="192">
        <v>1121</v>
      </c>
      <c r="D6" s="192">
        <v>1095</v>
      </c>
      <c r="E6" s="192">
        <v>26</v>
      </c>
      <c r="F6" s="192"/>
      <c r="G6" s="284">
        <v>43890</v>
      </c>
      <c r="H6" s="522">
        <v>2833347</v>
      </c>
    </row>
    <row r="7" spans="1:8" ht="12.75">
      <c r="A7" s="187"/>
      <c r="B7" s="293">
        <f t="shared" si="0"/>
        <v>43849</v>
      </c>
      <c r="C7" s="192">
        <v>1134</v>
      </c>
      <c r="D7" s="192">
        <v>1122</v>
      </c>
      <c r="E7" s="192">
        <v>12</v>
      </c>
      <c r="F7" s="192"/>
      <c r="G7" s="284">
        <v>43921</v>
      </c>
      <c r="H7" s="522">
        <v>2021117</v>
      </c>
    </row>
    <row r="8" spans="1:8" ht="12.75">
      <c r="A8" s="187"/>
      <c r="B8" s="293">
        <f t="shared" si="0"/>
        <v>43856</v>
      </c>
      <c r="C8" s="192">
        <v>1076</v>
      </c>
      <c r="D8" s="192">
        <v>1070</v>
      </c>
      <c r="E8" s="192">
        <v>6</v>
      </c>
      <c r="F8" s="192"/>
      <c r="G8" s="284">
        <v>43951</v>
      </c>
      <c r="H8" s="522">
        <v>753052</v>
      </c>
    </row>
    <row r="9" spans="1:8" ht="12.75">
      <c r="A9" s="187"/>
      <c r="B9" s="293">
        <f t="shared" si="0"/>
        <v>43863</v>
      </c>
      <c r="C9" s="192">
        <v>1117</v>
      </c>
      <c r="D9" s="192">
        <v>1107</v>
      </c>
      <c r="E9" s="192">
        <v>10</v>
      </c>
      <c r="F9" s="192"/>
      <c r="G9" s="284">
        <v>43982</v>
      </c>
      <c r="H9" s="522">
        <v>759021</v>
      </c>
    </row>
    <row r="10" spans="1:8" ht="12.75">
      <c r="A10" s="187"/>
      <c r="B10" s="293">
        <f t="shared" si="0"/>
        <v>43870</v>
      </c>
      <c r="C10" s="192">
        <v>1172</v>
      </c>
      <c r="D10" s="192">
        <v>1148</v>
      </c>
      <c r="E10" s="192">
        <v>24</v>
      </c>
      <c r="F10" s="192"/>
      <c r="G10" s="284">
        <v>44012</v>
      </c>
      <c r="H10" s="522">
        <v>896831</v>
      </c>
    </row>
    <row r="11" spans="1:8" ht="12.75">
      <c r="A11" s="187"/>
      <c r="B11" s="293">
        <f t="shared" si="0"/>
        <v>43877</v>
      </c>
      <c r="C11" s="192">
        <v>1379</v>
      </c>
      <c r="D11" s="192">
        <v>1353</v>
      </c>
      <c r="E11" s="192">
        <v>26</v>
      </c>
      <c r="F11" s="192"/>
      <c r="G11" s="284">
        <v>44043</v>
      </c>
      <c r="H11" s="522">
        <v>1354072</v>
      </c>
    </row>
    <row r="12" spans="1:8" ht="12.75">
      <c r="A12" s="187"/>
      <c r="B12" s="293">
        <f t="shared" si="0"/>
        <v>43884</v>
      </c>
      <c r="C12" s="192">
        <v>1232</v>
      </c>
      <c r="D12" s="192">
        <v>1206</v>
      </c>
      <c r="E12" s="192">
        <v>26</v>
      </c>
      <c r="F12" s="192"/>
      <c r="G12" s="284">
        <v>44074</v>
      </c>
      <c r="H12" s="522">
        <v>1663625</v>
      </c>
    </row>
    <row r="13" spans="1:8" ht="12.75">
      <c r="A13" s="187"/>
      <c r="B13" s="293">
        <f t="shared" si="0"/>
        <v>43891</v>
      </c>
      <c r="C13" s="192">
        <v>1197</v>
      </c>
      <c r="D13" s="192">
        <v>1178</v>
      </c>
      <c r="E13" s="192">
        <v>19</v>
      </c>
      <c r="F13" s="192"/>
      <c r="G13" s="284">
        <v>44104</v>
      </c>
      <c r="H13" s="522">
        <v>1690476</v>
      </c>
    </row>
    <row r="14" spans="1:8" ht="12.75">
      <c r="A14" s="187"/>
      <c r="B14" s="293">
        <f t="shared" si="0"/>
        <v>43898</v>
      </c>
      <c r="C14" s="192">
        <v>1116</v>
      </c>
      <c r="D14" s="192">
        <v>1105</v>
      </c>
      <c r="E14" s="192">
        <v>11</v>
      </c>
      <c r="F14" s="192"/>
      <c r="G14" s="284">
        <v>44135</v>
      </c>
      <c r="H14" s="522">
        <v>1515280</v>
      </c>
    </row>
    <row r="15" spans="1:8" ht="12.75">
      <c r="A15" s="187"/>
      <c r="B15" s="293">
        <f t="shared" si="0"/>
        <v>43905</v>
      </c>
      <c r="C15" s="192">
        <v>923</v>
      </c>
      <c r="D15" s="192">
        <v>914</v>
      </c>
      <c r="E15" s="192">
        <v>9</v>
      </c>
      <c r="F15" s="192"/>
      <c r="G15" s="284">
        <v>44165</v>
      </c>
      <c r="H15" s="522">
        <v>1322659</v>
      </c>
    </row>
    <row r="16" spans="1:8" ht="12.75">
      <c r="A16" s="187"/>
      <c r="B16" s="293">
        <f t="shared" si="0"/>
        <v>43912</v>
      </c>
      <c r="C16" s="192">
        <v>1316</v>
      </c>
      <c r="D16" s="192">
        <v>1287</v>
      </c>
      <c r="E16" s="192">
        <v>29</v>
      </c>
      <c r="F16" s="192"/>
      <c r="G16" s="284">
        <v>44196</v>
      </c>
      <c r="H16" s="522">
        <v>1304887</v>
      </c>
    </row>
    <row r="17" spans="1:8" ht="12.75">
      <c r="A17" s="187"/>
      <c r="B17" s="293">
        <f t="shared" si="0"/>
        <v>43919</v>
      </c>
      <c r="C17" s="192">
        <v>2071</v>
      </c>
      <c r="D17" s="192">
        <v>2023</v>
      </c>
      <c r="E17" s="192">
        <v>48</v>
      </c>
      <c r="F17" s="192"/>
      <c r="G17" s="73"/>
      <c r="H17" s="105"/>
    </row>
    <row r="18" spans="1:8" ht="12.75">
      <c r="A18" s="187"/>
      <c r="B18" s="293">
        <f t="shared" si="0"/>
        <v>43926</v>
      </c>
      <c r="C18" s="192">
        <v>1464</v>
      </c>
      <c r="D18" s="192">
        <v>1439</v>
      </c>
      <c r="E18" s="192">
        <v>25</v>
      </c>
      <c r="F18" s="192"/>
      <c r="G18" s="73"/>
      <c r="H18" s="105"/>
    </row>
    <row r="19" spans="1:8" ht="12.75">
      <c r="A19" s="187"/>
      <c r="B19" s="293">
        <f t="shared" si="0"/>
        <v>43933</v>
      </c>
      <c r="C19" s="192">
        <v>1051</v>
      </c>
      <c r="D19" s="192">
        <v>1044</v>
      </c>
      <c r="E19" s="192">
        <v>7</v>
      </c>
      <c r="F19" s="192"/>
      <c r="G19" s="73"/>
      <c r="H19" s="105"/>
    </row>
    <row r="20" spans="1:8" ht="12.75">
      <c r="A20" s="187"/>
      <c r="B20" s="293">
        <f t="shared" si="0"/>
        <v>43940</v>
      </c>
      <c r="C20" s="192">
        <v>930</v>
      </c>
      <c r="D20" s="192">
        <v>923</v>
      </c>
      <c r="E20" s="192">
        <v>7</v>
      </c>
      <c r="F20" s="192"/>
      <c r="G20" s="73"/>
      <c r="H20" s="105"/>
    </row>
    <row r="21" spans="1:8" ht="12.75">
      <c r="A21" s="187"/>
      <c r="B21" s="293">
        <f t="shared" si="0"/>
        <v>43947</v>
      </c>
      <c r="C21" s="192">
        <v>766</v>
      </c>
      <c r="D21" s="192">
        <v>757</v>
      </c>
      <c r="E21" s="192">
        <v>9</v>
      </c>
      <c r="F21" s="192"/>
      <c r="G21" s="73"/>
      <c r="H21" s="105"/>
    </row>
    <row r="22" spans="1:8" ht="12.75">
      <c r="A22" s="187"/>
      <c r="B22" s="293">
        <f t="shared" si="0"/>
        <v>43954</v>
      </c>
      <c r="C22" s="192">
        <v>826</v>
      </c>
      <c r="D22" s="192">
        <v>821</v>
      </c>
      <c r="E22" s="192">
        <v>5</v>
      </c>
      <c r="F22" s="192"/>
      <c r="G22" s="73"/>
      <c r="H22" s="105"/>
    </row>
    <row r="23" spans="1:8" ht="12.75">
      <c r="A23" s="187"/>
      <c r="B23" s="293">
        <f t="shared" si="0"/>
        <v>43961</v>
      </c>
      <c r="C23" s="192">
        <v>740</v>
      </c>
      <c r="D23" s="192">
        <v>732</v>
      </c>
      <c r="E23" s="192">
        <v>8</v>
      </c>
      <c r="F23" s="192"/>
      <c r="G23" s="73"/>
      <c r="H23" s="105"/>
    </row>
    <row r="24" spans="1:8" ht="12.75">
      <c r="A24" s="187"/>
      <c r="B24" s="293">
        <f t="shared" si="0"/>
        <v>43968</v>
      </c>
      <c r="C24" s="192">
        <v>702</v>
      </c>
      <c r="D24" s="192">
        <v>694</v>
      </c>
      <c r="E24" s="192">
        <v>8</v>
      </c>
      <c r="F24" s="192"/>
      <c r="G24" s="73"/>
      <c r="H24" s="105"/>
    </row>
    <row r="25" spans="1:8" ht="12.75">
      <c r="A25" s="187"/>
      <c r="B25" s="293">
        <f t="shared" si="0"/>
        <v>43975</v>
      </c>
      <c r="C25" s="192">
        <v>746</v>
      </c>
      <c r="D25" s="192">
        <v>737</v>
      </c>
      <c r="E25" s="192">
        <v>9</v>
      </c>
      <c r="F25" s="192"/>
      <c r="G25" s="73"/>
      <c r="H25" s="105"/>
    </row>
    <row r="26" spans="1:8" ht="12.75">
      <c r="A26" s="187"/>
      <c r="B26" s="293">
        <f t="shared" si="0"/>
        <v>43982</v>
      </c>
      <c r="C26" s="192">
        <v>816</v>
      </c>
      <c r="D26" s="192">
        <v>810</v>
      </c>
      <c r="E26" s="192">
        <v>6</v>
      </c>
      <c r="F26" s="192"/>
      <c r="G26" s="73"/>
      <c r="H26" s="105"/>
    </row>
    <row r="27" spans="1:8" ht="12.75">
      <c r="A27" s="187"/>
      <c r="B27" s="293">
        <f t="shared" si="0"/>
        <v>43989</v>
      </c>
      <c r="C27" s="192">
        <v>854</v>
      </c>
      <c r="D27" s="192">
        <v>848</v>
      </c>
      <c r="E27" s="192">
        <v>6</v>
      </c>
      <c r="F27" s="192"/>
      <c r="G27" s="73"/>
      <c r="H27" s="105"/>
    </row>
    <row r="28" spans="1:8" ht="12.75">
      <c r="A28" s="187"/>
      <c r="B28" s="293">
        <f t="shared" si="0"/>
        <v>43996</v>
      </c>
      <c r="C28" s="192">
        <v>784</v>
      </c>
      <c r="D28" s="192">
        <v>775</v>
      </c>
      <c r="E28" s="192">
        <v>9</v>
      </c>
      <c r="F28" s="192"/>
      <c r="G28" s="73"/>
      <c r="H28" s="105"/>
    </row>
    <row r="29" spans="1:8" ht="12.75">
      <c r="A29" s="187"/>
      <c r="B29" s="293">
        <f t="shared" si="0"/>
        <v>44003</v>
      </c>
      <c r="C29" s="192">
        <v>1049</v>
      </c>
      <c r="D29" s="192">
        <v>1036</v>
      </c>
      <c r="E29" s="192">
        <v>13</v>
      </c>
      <c r="F29" s="192"/>
      <c r="G29" s="73"/>
      <c r="H29" s="105"/>
    </row>
    <row r="30" spans="1:8" ht="12.75">
      <c r="A30" s="187"/>
      <c r="B30" s="293">
        <f t="shared" si="0"/>
        <v>44010</v>
      </c>
      <c r="C30" s="192">
        <v>1278</v>
      </c>
      <c r="D30" s="192">
        <v>1256</v>
      </c>
      <c r="E30" s="192">
        <v>22</v>
      </c>
      <c r="F30" s="192"/>
      <c r="G30" s="73"/>
      <c r="H30" s="105"/>
    </row>
    <row r="31" spans="1:8" ht="12.75">
      <c r="A31" s="187"/>
      <c r="B31" s="293">
        <f t="shared" si="0"/>
        <v>44017</v>
      </c>
      <c r="C31" s="192">
        <v>1608</v>
      </c>
      <c r="D31" s="192">
        <v>1579</v>
      </c>
      <c r="E31" s="192">
        <v>29</v>
      </c>
      <c r="F31" s="192"/>
      <c r="G31" s="73"/>
      <c r="H31" s="105"/>
    </row>
    <row r="32" spans="1:8" ht="12.75">
      <c r="A32" s="187"/>
      <c r="B32" s="293">
        <f t="shared" si="0"/>
        <v>44024</v>
      </c>
      <c r="C32" s="192">
        <v>1479</v>
      </c>
      <c r="D32" s="192">
        <v>1458</v>
      </c>
      <c r="E32" s="192">
        <v>21</v>
      </c>
      <c r="F32" s="192"/>
      <c r="G32" s="73"/>
      <c r="H32" s="105"/>
    </row>
    <row r="33" spans="1:8" ht="12.75">
      <c r="A33" s="187"/>
      <c r="B33" s="293">
        <f t="shared" si="0"/>
        <v>44031</v>
      </c>
      <c r="C33" s="192">
        <v>1575</v>
      </c>
      <c r="D33" s="192">
        <v>1521</v>
      </c>
      <c r="E33" s="192">
        <v>54</v>
      </c>
      <c r="F33" s="192"/>
      <c r="G33" s="73"/>
      <c r="H33" s="105"/>
    </row>
    <row r="34" spans="1:8" ht="12.75">
      <c r="A34" s="187"/>
      <c r="B34" s="293">
        <f t="shared" si="0"/>
        <v>44038</v>
      </c>
      <c r="C34" s="192">
        <v>1428</v>
      </c>
      <c r="D34" s="192">
        <v>1382</v>
      </c>
      <c r="E34" s="192">
        <v>46</v>
      </c>
      <c r="F34" s="192"/>
      <c r="G34" s="73"/>
      <c r="H34" s="105"/>
    </row>
    <row r="35" spans="1:8" ht="12.75">
      <c r="A35" s="187"/>
      <c r="B35" s="293">
        <f t="shared" si="0"/>
        <v>44045</v>
      </c>
      <c r="C35" s="192">
        <v>1580</v>
      </c>
      <c r="D35" s="192">
        <v>1552</v>
      </c>
      <c r="E35" s="192">
        <v>28</v>
      </c>
      <c r="F35" s="192"/>
      <c r="G35" s="73"/>
      <c r="H35" s="105"/>
    </row>
    <row r="36" spans="1:8" ht="12.75">
      <c r="A36" s="187"/>
      <c r="B36" s="293">
        <f t="shared" si="0"/>
        <v>44052</v>
      </c>
      <c r="C36" s="192">
        <v>1683</v>
      </c>
      <c r="D36" s="192">
        <v>1637</v>
      </c>
      <c r="E36" s="192">
        <v>46</v>
      </c>
      <c r="F36" s="192"/>
      <c r="G36" s="73"/>
      <c r="H36" s="105"/>
    </row>
    <row r="37" spans="1:8" ht="12.75">
      <c r="A37" s="187"/>
      <c r="B37" s="293">
        <f t="shared" si="0"/>
        <v>44059</v>
      </c>
      <c r="C37" s="192">
        <v>1687</v>
      </c>
      <c r="D37" s="192">
        <v>1466</v>
      </c>
      <c r="E37" s="192">
        <v>221</v>
      </c>
      <c r="F37" s="192"/>
      <c r="G37" s="73"/>
      <c r="H37" s="105"/>
    </row>
    <row r="38" spans="1:8" ht="12.75">
      <c r="A38" s="187"/>
      <c r="B38" s="293">
        <f t="shared" si="0"/>
        <v>44066</v>
      </c>
      <c r="C38" s="192">
        <v>1309</v>
      </c>
      <c r="D38" s="192">
        <v>1277</v>
      </c>
      <c r="E38" s="192">
        <v>32</v>
      </c>
      <c r="F38" s="192"/>
      <c r="G38" s="73"/>
      <c r="H38" s="105"/>
    </row>
    <row r="39" spans="1:8" ht="12.75">
      <c r="A39" s="187"/>
      <c r="B39" s="293">
        <f t="shared" si="0"/>
        <v>44073</v>
      </c>
      <c r="C39" s="192">
        <v>1210</v>
      </c>
      <c r="D39" s="192">
        <v>1192</v>
      </c>
      <c r="E39" s="192">
        <v>18</v>
      </c>
      <c r="F39" s="192"/>
      <c r="G39" s="73"/>
      <c r="H39" s="105"/>
    </row>
    <row r="40" spans="1:8" ht="12.75">
      <c r="A40" s="187"/>
      <c r="B40" s="293">
        <f t="shared" si="0"/>
        <v>44080</v>
      </c>
      <c r="C40" s="192">
        <v>1192</v>
      </c>
      <c r="D40" s="192">
        <v>1181</v>
      </c>
      <c r="E40" s="192">
        <v>11</v>
      </c>
      <c r="F40" s="192"/>
      <c r="G40" s="73"/>
      <c r="H40" s="105"/>
    </row>
    <row r="41" spans="1:8" ht="12.75">
      <c r="A41" s="187"/>
      <c r="B41" s="293">
        <f t="shared" si="0"/>
        <v>44087</v>
      </c>
      <c r="C41" s="192">
        <v>1060</v>
      </c>
      <c r="D41" s="192">
        <v>1043</v>
      </c>
      <c r="E41" s="192">
        <v>17</v>
      </c>
      <c r="F41" s="192"/>
      <c r="G41" s="73"/>
      <c r="H41" s="105"/>
    </row>
    <row r="42" spans="1:8" ht="12.75">
      <c r="A42" s="187"/>
      <c r="B42" s="293">
        <f t="shared" si="0"/>
        <v>44094</v>
      </c>
      <c r="C42" s="192">
        <v>1064</v>
      </c>
      <c r="D42" s="192">
        <v>1042</v>
      </c>
      <c r="E42" s="192">
        <v>22</v>
      </c>
      <c r="F42" s="192"/>
      <c r="G42" s="73"/>
      <c r="H42" s="105"/>
    </row>
    <row r="43" spans="1:8" ht="12.75">
      <c r="A43" s="187"/>
      <c r="B43" s="293">
        <f t="shared" si="0"/>
        <v>44101</v>
      </c>
      <c r="C43" s="192">
        <v>959</v>
      </c>
      <c r="D43" s="192">
        <v>943</v>
      </c>
      <c r="E43" s="192">
        <v>16</v>
      </c>
      <c r="F43" s="192"/>
      <c r="G43" s="73"/>
      <c r="H43" s="105"/>
    </row>
    <row r="44" spans="1:8" ht="12.75">
      <c r="A44" s="187"/>
      <c r="B44" s="293">
        <f t="shared" si="0"/>
        <v>44108</v>
      </c>
      <c r="C44" s="192">
        <v>817</v>
      </c>
      <c r="D44" s="192">
        <v>807</v>
      </c>
      <c r="E44" s="192">
        <v>10</v>
      </c>
      <c r="F44" s="192"/>
      <c r="G44" s="73"/>
      <c r="H44" s="105"/>
    </row>
    <row r="45" spans="1:8" ht="12.75">
      <c r="A45" s="187"/>
      <c r="B45" s="293">
        <f t="shared" si="0"/>
        <v>44115</v>
      </c>
      <c r="C45" s="192">
        <v>752</v>
      </c>
      <c r="D45" s="192">
        <v>746</v>
      </c>
      <c r="E45" s="192">
        <v>6</v>
      </c>
      <c r="F45" s="192"/>
      <c r="G45" s="73"/>
      <c r="H45" s="105"/>
    </row>
    <row r="46" spans="1:8" ht="12.75">
      <c r="A46" s="187"/>
      <c r="B46" s="293">
        <f t="shared" si="0"/>
        <v>44122</v>
      </c>
      <c r="C46" s="192">
        <v>671</v>
      </c>
      <c r="D46" s="192">
        <v>662</v>
      </c>
      <c r="E46" s="192">
        <v>9</v>
      </c>
      <c r="F46" s="192"/>
      <c r="G46" s="73"/>
      <c r="H46" s="105"/>
    </row>
    <row r="47" spans="1:8" ht="12.75">
      <c r="A47" s="187"/>
      <c r="B47" s="293">
        <f t="shared" si="0"/>
        <v>44129</v>
      </c>
      <c r="C47" s="192">
        <v>638</v>
      </c>
      <c r="D47" s="192">
        <v>629</v>
      </c>
      <c r="E47" s="192">
        <v>9</v>
      </c>
      <c r="F47" s="192"/>
      <c r="G47" s="73"/>
      <c r="H47" s="105"/>
    </row>
    <row r="48" spans="1:8" ht="12.75">
      <c r="A48" s="187"/>
      <c r="B48" s="293">
        <f t="shared" si="0"/>
        <v>44136</v>
      </c>
      <c r="C48" s="192">
        <v>644</v>
      </c>
      <c r="D48" s="192">
        <v>633</v>
      </c>
      <c r="E48" s="192">
        <v>11</v>
      </c>
      <c r="F48" s="192"/>
      <c r="G48" s="73"/>
      <c r="H48" s="105"/>
    </row>
    <row r="49" spans="1:8" ht="12.75">
      <c r="A49" s="187"/>
      <c r="B49" s="293">
        <f t="shared" si="0"/>
        <v>44143</v>
      </c>
      <c r="C49" s="192">
        <v>584</v>
      </c>
      <c r="D49" s="192">
        <v>583</v>
      </c>
      <c r="E49" s="192">
        <v>1</v>
      </c>
      <c r="F49" s="192"/>
      <c r="G49" s="73"/>
      <c r="H49" s="105"/>
    </row>
    <row r="50" spans="1:8" ht="12.75">
      <c r="A50" s="187"/>
      <c r="B50" s="293">
        <f t="shared" si="0"/>
        <v>44150</v>
      </c>
      <c r="C50" s="192">
        <v>499</v>
      </c>
      <c r="D50" s="192">
        <v>484</v>
      </c>
      <c r="E50" s="192">
        <v>15</v>
      </c>
      <c r="F50" s="192"/>
      <c r="G50" s="73"/>
      <c r="H50" s="105"/>
    </row>
    <row r="51" spans="1:8" ht="12.75">
      <c r="A51" s="187"/>
      <c r="B51" s="293">
        <f t="shared" si="0"/>
        <v>44157</v>
      </c>
      <c r="C51" s="192">
        <v>649</v>
      </c>
      <c r="D51" s="192">
        <v>646</v>
      </c>
      <c r="E51" s="192">
        <v>3</v>
      </c>
      <c r="F51" s="192"/>
      <c r="G51" s="73"/>
      <c r="H51" s="105"/>
    </row>
    <row r="52" spans="1:8" ht="12.75">
      <c r="A52" s="187"/>
      <c r="B52" s="293">
        <f t="shared" si="0"/>
        <v>44164</v>
      </c>
      <c r="C52" s="192">
        <v>557</v>
      </c>
      <c r="D52" s="192">
        <v>551</v>
      </c>
      <c r="E52" s="192">
        <v>6</v>
      </c>
      <c r="F52" s="192"/>
      <c r="G52" s="73"/>
      <c r="H52" s="105"/>
    </row>
    <row r="53" spans="1:8" ht="12.75">
      <c r="A53" s="187"/>
      <c r="B53" s="293">
        <f t="shared" si="0"/>
        <v>44171</v>
      </c>
      <c r="C53" s="192">
        <v>634</v>
      </c>
      <c r="D53" s="192">
        <v>598</v>
      </c>
      <c r="E53" s="192">
        <v>36</v>
      </c>
      <c r="F53" s="192"/>
      <c r="G53" s="73"/>
      <c r="H53" s="105"/>
    </row>
    <row r="54" spans="1:8" ht="12.75">
      <c r="A54" s="187"/>
      <c r="B54" s="293">
        <f t="shared" si="0"/>
        <v>44178</v>
      </c>
      <c r="C54" s="192">
        <v>573</v>
      </c>
      <c r="D54" s="192">
        <v>564</v>
      </c>
      <c r="E54" s="192">
        <v>9</v>
      </c>
      <c r="F54" s="192"/>
      <c r="G54" s="73"/>
      <c r="H54" s="105"/>
    </row>
    <row r="55" spans="1:8" ht="12.75">
      <c r="A55" s="187"/>
      <c r="B55" s="293">
        <f t="shared" si="0"/>
        <v>44185</v>
      </c>
      <c r="C55" s="192">
        <v>650</v>
      </c>
      <c r="D55" s="192">
        <v>556</v>
      </c>
      <c r="E55" s="192">
        <v>94</v>
      </c>
      <c r="F55" s="192"/>
      <c r="G55" s="73"/>
      <c r="H55" s="106"/>
    </row>
    <row r="56" spans="1:8" ht="12.75">
      <c r="A56" s="187"/>
      <c r="B56" s="293">
        <f t="shared" si="0"/>
        <v>44192</v>
      </c>
      <c r="C56" s="192">
        <v>800</v>
      </c>
      <c r="D56" s="192">
        <v>799</v>
      </c>
      <c r="E56" s="192">
        <v>1</v>
      </c>
      <c r="F56" s="192"/>
      <c r="G56" s="73"/>
      <c r="H56" s="106"/>
    </row>
    <row r="57" spans="2:8" ht="12.75">
      <c r="B57" s="284"/>
      <c r="C57" s="388">
        <v>55221</v>
      </c>
      <c r="D57" s="388">
        <v>54050</v>
      </c>
      <c r="E57" s="192">
        <v>1171</v>
      </c>
      <c r="F57" s="192"/>
      <c r="G57" s="521"/>
      <c r="H57" s="388"/>
    </row>
    <row r="58" spans="2:8" ht="12.75">
      <c r="B58" s="293"/>
      <c r="C58" s="192"/>
      <c r="D58" s="192"/>
      <c r="E58" s="192"/>
      <c r="F58" s="192"/>
      <c r="G58" s="192"/>
      <c r="H58" s="192"/>
    </row>
    <row r="59" spans="2:8" ht="12.75">
      <c r="B59" s="293"/>
      <c r="C59" s="192"/>
      <c r="D59" s="192"/>
      <c r="E59" s="192"/>
      <c r="F59" s="192"/>
      <c r="G59" s="192"/>
      <c r="H59" s="192"/>
    </row>
    <row r="60" spans="2:5" ht="12.75">
      <c r="B60" s="293"/>
      <c r="C60" s="192"/>
      <c r="D60" s="192"/>
      <c r="E60" s="192"/>
    </row>
    <row r="61" spans="2:5" ht="12.75">
      <c r="B61" s="293"/>
      <c r="C61" s="192"/>
      <c r="D61" s="192"/>
      <c r="E61" s="192"/>
    </row>
    <row r="62" spans="2:5" ht="12.75">
      <c r="B62" s="293"/>
      <c r="C62" s="192"/>
      <c r="D62" s="192"/>
      <c r="E62" s="192"/>
    </row>
    <row r="63" spans="2:5" ht="12.75">
      <c r="B63" s="293"/>
      <c r="C63" s="192"/>
      <c r="D63" s="192"/>
      <c r="E63" s="192"/>
    </row>
    <row r="64" spans="2:5" ht="12.75">
      <c r="B64" s="293"/>
      <c r="C64" s="192"/>
      <c r="D64" s="192"/>
      <c r="E64" s="192"/>
    </row>
    <row r="65" spans="2:5" ht="12.75">
      <c r="B65" s="293"/>
      <c r="C65" s="192"/>
      <c r="D65" s="192"/>
      <c r="E65" s="192"/>
    </row>
    <row r="66" spans="2:5" ht="12.75">
      <c r="B66" s="293"/>
      <c r="C66" s="192"/>
      <c r="D66" s="192"/>
      <c r="E66" s="192"/>
    </row>
    <row r="67" spans="2:5" ht="12.75">
      <c r="B67" s="293"/>
      <c r="C67" s="192"/>
      <c r="D67" s="192"/>
      <c r="E67" s="192"/>
    </row>
    <row r="68" spans="2:5" ht="12.75">
      <c r="B68" s="293"/>
      <c r="C68" s="192"/>
      <c r="D68" s="192"/>
      <c r="E68" s="192"/>
    </row>
    <row r="69" spans="2:5" ht="12.75">
      <c r="B69" s="293"/>
      <c r="C69" s="192"/>
      <c r="D69" s="192"/>
      <c r="E69" s="192"/>
    </row>
    <row r="70" spans="2:5" ht="12.75">
      <c r="B70" s="293"/>
      <c r="C70" s="192"/>
      <c r="D70" s="192"/>
      <c r="E70" s="192"/>
    </row>
    <row r="71" spans="2:5" ht="12.75">
      <c r="B71" s="293"/>
      <c r="C71" s="192"/>
      <c r="D71" s="192"/>
      <c r="E71" s="192"/>
    </row>
    <row r="72" spans="2:5" ht="12.75">
      <c r="B72" s="293"/>
      <c r="C72" s="192"/>
      <c r="D72" s="192"/>
      <c r="E72" s="192"/>
    </row>
    <row r="73" spans="2:5" ht="12.75">
      <c r="B73" s="293"/>
      <c r="C73" s="192"/>
      <c r="D73" s="192"/>
      <c r="E73" s="192"/>
    </row>
    <row r="74" spans="2:5" ht="12.75">
      <c r="B74" s="293"/>
      <c r="C74" s="192"/>
      <c r="D74" s="192"/>
      <c r="E74" s="192"/>
    </row>
    <row r="75" spans="2:5" ht="12.75">
      <c r="B75" s="293"/>
      <c r="C75" s="192"/>
      <c r="D75" s="192"/>
      <c r="E75" s="192"/>
    </row>
    <row r="76" spans="2:5" ht="12.75">
      <c r="B76" s="293"/>
      <c r="C76" s="192"/>
      <c r="D76" s="192"/>
      <c r="E76" s="192"/>
    </row>
    <row r="77" spans="2:5" ht="12.75">
      <c r="B77" s="293"/>
      <c r="C77" s="192"/>
      <c r="D77" s="192"/>
      <c r="E77" s="192"/>
    </row>
    <row r="78" spans="2:5" ht="12.75">
      <c r="B78" s="293"/>
      <c r="C78" s="192"/>
      <c r="D78" s="192"/>
      <c r="E78" s="192"/>
    </row>
    <row r="79" spans="2:5" ht="12.75">
      <c r="B79" s="293"/>
      <c r="C79" s="192"/>
      <c r="D79" s="192"/>
      <c r="E79" s="192"/>
    </row>
    <row r="80" spans="2:5" ht="12.75">
      <c r="B80" s="293"/>
      <c r="C80" s="192"/>
      <c r="D80" s="192"/>
      <c r="E80" s="192"/>
    </row>
    <row r="81" spans="2:5" ht="12.75">
      <c r="B81" s="293"/>
      <c r="C81" s="192"/>
      <c r="D81" s="192"/>
      <c r="E81" s="192"/>
    </row>
    <row r="82" spans="2:5" ht="12.75">
      <c r="B82" s="293"/>
      <c r="C82" s="192"/>
      <c r="D82" s="192"/>
      <c r="E82" s="192"/>
    </row>
    <row r="83" spans="2:5" ht="12.75">
      <c r="B83" s="293"/>
      <c r="C83" s="192"/>
      <c r="D83" s="192"/>
      <c r="E83" s="192"/>
    </row>
    <row r="84" spans="2:5" ht="12.75">
      <c r="B84" s="293"/>
      <c r="C84" s="192"/>
      <c r="D84" s="192"/>
      <c r="E84" s="192"/>
    </row>
    <row r="85" spans="2:5" ht="12.75">
      <c r="B85" s="293"/>
      <c r="C85" s="192"/>
      <c r="D85" s="192"/>
      <c r="E85" s="192"/>
    </row>
    <row r="86" spans="2:5" ht="12.75">
      <c r="B86" s="293"/>
      <c r="C86" s="192"/>
      <c r="D86" s="192"/>
      <c r="E86" s="192"/>
    </row>
    <row r="87" spans="2:5" ht="12.75">
      <c r="B87" s="293"/>
      <c r="C87" s="192"/>
      <c r="D87" s="192"/>
      <c r="E87" s="192"/>
    </row>
    <row r="88" spans="2:5" ht="12.75">
      <c r="B88" s="293"/>
      <c r="C88" s="192"/>
      <c r="D88" s="192"/>
      <c r="E88" s="192"/>
    </row>
    <row r="89" spans="2:5" ht="12.75">
      <c r="B89" s="293"/>
      <c r="C89" s="192"/>
      <c r="D89" s="192"/>
      <c r="E89" s="192"/>
    </row>
    <row r="90" spans="2:5" ht="12.75">
      <c r="B90" s="293"/>
      <c r="C90" s="192"/>
      <c r="D90" s="192"/>
      <c r="E90" s="192"/>
    </row>
    <row r="91" spans="2:5" ht="12.75">
      <c r="B91" s="293"/>
      <c r="C91" s="192"/>
      <c r="D91" s="192"/>
      <c r="E91" s="192"/>
    </row>
    <row r="92" spans="2:5" ht="12.75">
      <c r="B92" s="293"/>
      <c r="C92" s="192"/>
      <c r="D92" s="192"/>
      <c r="E92" s="192"/>
    </row>
    <row r="93" spans="2:5" ht="12.75">
      <c r="B93" s="293"/>
      <c r="C93" s="192"/>
      <c r="D93" s="192"/>
      <c r="E93" s="192"/>
    </row>
    <row r="94" spans="2:5" ht="12.75">
      <c r="B94" s="293"/>
      <c r="C94" s="192"/>
      <c r="D94" s="192"/>
      <c r="E94" s="192"/>
    </row>
    <row r="95" spans="2:5" ht="12.75">
      <c r="B95" s="293"/>
      <c r="C95" s="192"/>
      <c r="D95" s="192"/>
      <c r="E95" s="192"/>
    </row>
    <row r="96" spans="2:5" ht="12.75">
      <c r="B96" s="293"/>
      <c r="C96" s="192"/>
      <c r="D96" s="192"/>
      <c r="E96" s="192"/>
    </row>
    <row r="97" spans="2:5" ht="12.75">
      <c r="B97" s="293"/>
      <c r="C97" s="192"/>
      <c r="D97" s="192"/>
      <c r="E97" s="192"/>
    </row>
    <row r="98" spans="2:5" ht="12.75">
      <c r="B98" s="293"/>
      <c r="C98" s="192"/>
      <c r="D98" s="192"/>
      <c r="E98" s="192"/>
    </row>
    <row r="99" spans="2:5" ht="12.75">
      <c r="B99" s="293"/>
      <c r="C99" s="192"/>
      <c r="D99" s="192"/>
      <c r="E99" s="192"/>
    </row>
    <row r="100" spans="2:5" ht="12.75">
      <c r="B100" s="293"/>
      <c r="C100" s="192"/>
      <c r="D100" s="192"/>
      <c r="E100" s="192"/>
    </row>
    <row r="101" spans="2:5" ht="12.75">
      <c r="B101" s="293"/>
      <c r="C101" s="192"/>
      <c r="D101" s="192"/>
      <c r="E101" s="192"/>
    </row>
    <row r="102" spans="2:5" ht="12.75">
      <c r="B102" s="293"/>
      <c r="C102" s="192"/>
      <c r="D102" s="192"/>
      <c r="E102" s="192"/>
    </row>
    <row r="103" spans="2:5" ht="12.75">
      <c r="B103" s="293"/>
      <c r="C103" s="192"/>
      <c r="D103" s="192"/>
      <c r="E103" s="192"/>
    </row>
    <row r="104" spans="2:5" ht="12.75">
      <c r="B104" s="293"/>
      <c r="C104" s="192"/>
      <c r="D104" s="192"/>
      <c r="E104" s="192"/>
    </row>
    <row r="105" spans="2:5" ht="12.75">
      <c r="B105" s="293"/>
      <c r="C105" s="192"/>
      <c r="D105" s="192"/>
      <c r="E105" s="192"/>
    </row>
    <row r="106" spans="2:5" ht="12.75">
      <c r="B106" s="293"/>
      <c r="C106" s="192"/>
      <c r="D106" s="192"/>
      <c r="E106" s="192"/>
    </row>
    <row r="107" spans="2:5" ht="12.75">
      <c r="B107" s="293"/>
      <c r="C107" s="192"/>
      <c r="D107" s="192"/>
      <c r="E107" s="192"/>
    </row>
    <row r="108" spans="2:5" ht="12.75">
      <c r="B108" s="293"/>
      <c r="C108" s="192"/>
      <c r="D108" s="192"/>
      <c r="E108" s="192"/>
    </row>
    <row r="109" ht="12.75">
      <c r="B109" s="293"/>
    </row>
    <row r="110" ht="12.75">
      <c r="B110" s="293"/>
    </row>
  </sheetData>
  <sheetProtection/>
  <printOptions/>
  <pageMargins left="0.75" right="0.75" top="1" bottom="1" header="0.5" footer="0.5"/>
  <pageSetup fitToHeight="1" fitToWidth="1" horizontalDpi="600" verticalDpi="600" orientation="portrait" paperSize="9" scale="86" r:id="rId1"/>
</worksheet>
</file>

<file path=xl/worksheets/sheet43.xml><?xml version="1.0" encoding="utf-8"?>
<worksheet xmlns="http://schemas.openxmlformats.org/spreadsheetml/2006/main" xmlns:r="http://schemas.openxmlformats.org/officeDocument/2006/relationships">
  <sheetPr>
    <pageSetUpPr fitToPage="1"/>
  </sheetPr>
  <dimension ref="A2:L59"/>
  <sheetViews>
    <sheetView zoomScalePageLayoutView="0" workbookViewId="0" topLeftCell="A10">
      <selection activeCell="A27" sqref="A27"/>
    </sheetView>
  </sheetViews>
  <sheetFormatPr defaultColWidth="9.140625" defaultRowHeight="12.75"/>
  <cols>
    <col min="1" max="1" width="23.57421875" style="40" customWidth="1"/>
    <col min="2" max="4" width="9.7109375" style="40" customWidth="1"/>
    <col min="5" max="5" width="10.57421875" style="40" customWidth="1"/>
    <col min="6" max="12" width="9.7109375" style="40" customWidth="1"/>
    <col min="13" max="16384" width="9.140625" style="40" customWidth="1"/>
  </cols>
  <sheetData>
    <row r="2" ht="12.75">
      <c r="A2" s="40" t="s">
        <v>34</v>
      </c>
    </row>
    <row r="3" spans="2:12" ht="48.75" customHeight="1">
      <c r="B3" s="41" t="s">
        <v>35</v>
      </c>
      <c r="C3" s="41" t="s">
        <v>36</v>
      </c>
      <c r="D3" s="41" t="s">
        <v>37</v>
      </c>
      <c r="E3" s="41" t="s">
        <v>38</v>
      </c>
      <c r="F3" s="41" t="s">
        <v>39</v>
      </c>
      <c r="G3" s="41" t="s">
        <v>40</v>
      </c>
      <c r="H3" s="41" t="s">
        <v>41</v>
      </c>
      <c r="I3" s="41" t="s">
        <v>42</v>
      </c>
      <c r="J3" s="41" t="s">
        <v>43</v>
      </c>
      <c r="K3" s="41" t="s">
        <v>44</v>
      </c>
      <c r="L3" s="41" t="s">
        <v>33</v>
      </c>
    </row>
    <row r="4" spans="1:12" ht="12.75">
      <c r="A4" s="40" t="s">
        <v>35</v>
      </c>
      <c r="B4" s="40">
        <v>832545.7280000001</v>
      </c>
      <c r="C4" s="40">
        <v>31083.471</v>
      </c>
      <c r="D4" s="40">
        <v>23566.947</v>
      </c>
      <c r="E4" s="40">
        <v>36049.627</v>
      </c>
      <c r="F4" s="40">
        <v>200.84300000000002</v>
      </c>
      <c r="G4" s="40">
        <v>45.837999999999994</v>
      </c>
      <c r="H4" s="40">
        <v>3947.353</v>
      </c>
      <c r="I4" s="40">
        <v>1998.624</v>
      </c>
      <c r="J4" s="40">
        <v>306.021</v>
      </c>
      <c r="K4" s="40">
        <v>0</v>
      </c>
      <c r="L4" s="40">
        <v>929744.452</v>
      </c>
    </row>
    <row r="5" spans="1:12" ht="12.75">
      <c r="A5" s="40" t="s">
        <v>36</v>
      </c>
      <c r="B5" s="40">
        <v>38454.05</v>
      </c>
      <c r="C5" s="40">
        <v>218356.656</v>
      </c>
      <c r="D5" s="40">
        <v>15074.389</v>
      </c>
      <c r="E5" s="40">
        <v>6619.325</v>
      </c>
      <c r="F5" s="40">
        <v>26.075</v>
      </c>
      <c r="G5" s="40">
        <v>0.818</v>
      </c>
      <c r="H5" s="40">
        <v>86.535</v>
      </c>
      <c r="I5" s="40">
        <v>11153.363</v>
      </c>
      <c r="J5" s="40">
        <v>14162.223</v>
      </c>
      <c r="K5" s="40">
        <v>0</v>
      </c>
      <c r="L5" s="40">
        <v>303933.434</v>
      </c>
    </row>
    <row r="6" spans="1:12" ht="12.75">
      <c r="A6" s="40" t="s">
        <v>37</v>
      </c>
      <c r="B6" s="40">
        <v>30737.608999999997</v>
      </c>
      <c r="C6" s="40">
        <v>14807.97</v>
      </c>
      <c r="D6" s="40">
        <v>115582.528</v>
      </c>
      <c r="E6" s="40">
        <v>47332.794</v>
      </c>
      <c r="F6" s="40">
        <v>231.882</v>
      </c>
      <c r="G6" s="40">
        <v>4.864</v>
      </c>
      <c r="H6" s="40">
        <v>72.894</v>
      </c>
      <c r="I6" s="40">
        <v>4179.846</v>
      </c>
      <c r="J6" s="40">
        <v>287.981</v>
      </c>
      <c r="K6" s="40">
        <v>0</v>
      </c>
      <c r="L6" s="40">
        <v>213238.36800000002</v>
      </c>
    </row>
    <row r="7" spans="1:12" ht="12.75">
      <c r="A7" s="40" t="s">
        <v>38</v>
      </c>
      <c r="B7" s="40">
        <v>40854.795</v>
      </c>
      <c r="C7" s="40">
        <v>6003.043</v>
      </c>
      <c r="D7" s="40">
        <v>43211.376000000004</v>
      </c>
      <c r="E7" s="40">
        <v>2278712.608</v>
      </c>
      <c r="F7" s="40">
        <v>17894.49</v>
      </c>
      <c r="G7" s="40">
        <v>247.554</v>
      </c>
      <c r="H7" s="40">
        <v>436.569</v>
      </c>
      <c r="I7" s="40">
        <v>1507.078</v>
      </c>
      <c r="J7" s="40">
        <v>123.07</v>
      </c>
      <c r="K7" s="40">
        <v>0</v>
      </c>
      <c r="L7" s="40">
        <v>2388990.5830000006</v>
      </c>
    </row>
    <row r="8" spans="1:12" ht="12.75">
      <c r="A8" s="40" t="s">
        <v>39</v>
      </c>
      <c r="B8" s="40">
        <v>500.464</v>
      </c>
      <c r="C8" s="40">
        <v>33.746</v>
      </c>
      <c r="D8" s="40">
        <v>338.068</v>
      </c>
      <c r="E8" s="40">
        <v>32425.127</v>
      </c>
      <c r="F8" s="40">
        <v>70804.432</v>
      </c>
      <c r="G8" s="40">
        <v>556.568</v>
      </c>
      <c r="H8" s="40">
        <v>10.079</v>
      </c>
      <c r="I8" s="40">
        <v>9.507</v>
      </c>
      <c r="J8" s="40">
        <v>0.8</v>
      </c>
      <c r="K8" s="40">
        <v>0</v>
      </c>
      <c r="L8" s="40">
        <v>104678.791</v>
      </c>
    </row>
    <row r="9" spans="1:12" ht="12.75">
      <c r="A9" s="40" t="s">
        <v>40</v>
      </c>
      <c r="B9" s="40">
        <v>554.9580000000001</v>
      </c>
      <c r="C9" s="40">
        <v>6.989</v>
      </c>
      <c r="D9" s="40">
        <v>46.459</v>
      </c>
      <c r="E9" s="40">
        <v>1834.446</v>
      </c>
      <c r="F9" s="40">
        <v>2291.837</v>
      </c>
      <c r="G9" s="40">
        <v>90491.608</v>
      </c>
      <c r="H9" s="40">
        <v>234.075</v>
      </c>
      <c r="I9" s="40">
        <v>1.341</v>
      </c>
      <c r="J9" s="40">
        <v>0.059</v>
      </c>
      <c r="K9" s="40">
        <v>0</v>
      </c>
      <c r="L9" s="40">
        <v>95461.77199999998</v>
      </c>
    </row>
    <row r="10" spans="1:12" ht="12.75">
      <c r="A10" s="40" t="s">
        <v>41</v>
      </c>
      <c r="B10" s="40">
        <v>6950.978</v>
      </c>
      <c r="C10" s="40">
        <v>120.232</v>
      </c>
      <c r="D10" s="40">
        <v>104.133</v>
      </c>
      <c r="E10" s="40">
        <v>570.258</v>
      </c>
      <c r="F10" s="40">
        <v>7.064</v>
      </c>
      <c r="G10" s="40">
        <v>33.589</v>
      </c>
      <c r="H10" s="40">
        <v>12002.98</v>
      </c>
      <c r="I10" s="40">
        <v>6.642</v>
      </c>
      <c r="J10" s="40">
        <v>0.742</v>
      </c>
      <c r="K10" s="40">
        <v>0</v>
      </c>
      <c r="L10" s="40">
        <v>19796.618</v>
      </c>
    </row>
    <row r="11" spans="1:12" ht="12.75">
      <c r="A11" s="40" t="s">
        <v>42</v>
      </c>
      <c r="B11" s="40">
        <v>2991.448</v>
      </c>
      <c r="C11" s="40">
        <v>11025.662</v>
      </c>
      <c r="D11" s="40">
        <v>4831.069</v>
      </c>
      <c r="E11" s="40">
        <v>1921.475</v>
      </c>
      <c r="F11" s="40">
        <v>7.67</v>
      </c>
      <c r="G11" s="40">
        <v>0.149</v>
      </c>
      <c r="H11" s="40">
        <v>5.084</v>
      </c>
      <c r="I11" s="40">
        <v>33928.388</v>
      </c>
      <c r="J11" s="40">
        <v>9543.869</v>
      </c>
      <c r="K11" s="40">
        <v>0</v>
      </c>
      <c r="L11" s="40">
        <v>64254.81399999999</v>
      </c>
    </row>
    <row r="12" spans="1:12" ht="12.75">
      <c r="A12" s="40" t="s">
        <v>43</v>
      </c>
      <c r="B12" s="40">
        <v>534.2280000000001</v>
      </c>
      <c r="C12" s="40">
        <v>10999.209</v>
      </c>
      <c r="D12" s="40">
        <v>344.175</v>
      </c>
      <c r="E12" s="40">
        <v>151.309</v>
      </c>
      <c r="F12" s="40">
        <v>0.457</v>
      </c>
      <c r="G12" s="40">
        <v>0.003</v>
      </c>
      <c r="H12" s="40">
        <v>0.646</v>
      </c>
      <c r="I12" s="40">
        <v>9831.169</v>
      </c>
      <c r="J12" s="40">
        <v>69765.24</v>
      </c>
      <c r="K12" s="40">
        <v>0</v>
      </c>
      <c r="L12" s="40">
        <v>91626.43600000002</v>
      </c>
    </row>
    <row r="13" spans="1:12" ht="12.75">
      <c r="A13" s="40" t="s">
        <v>44</v>
      </c>
      <c r="B13" s="40">
        <v>0</v>
      </c>
      <c r="C13" s="40">
        <v>0</v>
      </c>
      <c r="D13" s="40">
        <v>0</v>
      </c>
      <c r="E13" s="40">
        <v>0</v>
      </c>
      <c r="F13" s="40">
        <v>0</v>
      </c>
      <c r="G13" s="40">
        <v>0</v>
      </c>
      <c r="H13" s="40">
        <v>0</v>
      </c>
      <c r="I13" s="40">
        <v>0</v>
      </c>
      <c r="J13" s="40">
        <v>0</v>
      </c>
      <c r="K13" s="40">
        <v>0</v>
      </c>
      <c r="L13" s="40">
        <v>0</v>
      </c>
    </row>
    <row r="14" spans="1:12" ht="12.75">
      <c r="A14" s="40" t="s">
        <v>33</v>
      </c>
      <c r="B14" s="40">
        <v>954124.2580000001</v>
      </c>
      <c r="C14" s="40">
        <v>292436.97799999994</v>
      </c>
      <c r="D14" s="40">
        <v>203099.14399999997</v>
      </c>
      <c r="E14" s="40">
        <v>2405616.9689999996</v>
      </c>
      <c r="F14" s="40">
        <v>91464.75</v>
      </c>
      <c r="G14" s="40">
        <v>91380.99100000001</v>
      </c>
      <c r="H14" s="40">
        <v>16796.215</v>
      </c>
      <c r="I14" s="40">
        <v>62615.958000000006</v>
      </c>
      <c r="J14" s="40">
        <v>94190.005</v>
      </c>
      <c r="K14" s="40">
        <v>0</v>
      </c>
      <c r="L14" s="40">
        <v>4211725.268</v>
      </c>
    </row>
    <row r="17" ht="12.75">
      <c r="A17" s="40" t="s">
        <v>45</v>
      </c>
    </row>
    <row r="18" spans="2:12" ht="38.25">
      <c r="B18" s="41" t="s">
        <v>35</v>
      </c>
      <c r="C18" s="41" t="s">
        <v>36</v>
      </c>
      <c r="D18" s="41" t="s">
        <v>37</v>
      </c>
      <c r="E18" s="41" t="s">
        <v>38</v>
      </c>
      <c r="F18" s="41" t="s">
        <v>39</v>
      </c>
      <c r="G18" s="41" t="s">
        <v>40</v>
      </c>
      <c r="H18" s="41" t="s">
        <v>41</v>
      </c>
      <c r="I18" s="41" t="s">
        <v>42</v>
      </c>
      <c r="J18" s="41" t="s">
        <v>43</v>
      </c>
      <c r="K18" s="41" t="s">
        <v>44</v>
      </c>
      <c r="L18" s="41" t="s">
        <v>33</v>
      </c>
    </row>
    <row r="19" spans="1:12" ht="12.75">
      <c r="A19" s="40" t="s">
        <v>35</v>
      </c>
      <c r="B19" s="40">
        <v>578089.38</v>
      </c>
      <c r="C19" s="40">
        <v>26293.756</v>
      </c>
      <c r="D19" s="40">
        <v>21240.641</v>
      </c>
      <c r="E19" s="40">
        <v>32598.907</v>
      </c>
      <c r="F19" s="40">
        <v>188.33</v>
      </c>
      <c r="G19" s="40">
        <v>35.071</v>
      </c>
      <c r="H19" s="40">
        <v>3313.617</v>
      </c>
      <c r="I19" s="40">
        <v>1791.129</v>
      </c>
      <c r="J19" s="40">
        <v>265.142</v>
      </c>
      <c r="K19" s="40">
        <v>0</v>
      </c>
      <c r="L19" s="40">
        <v>663815.9729999999</v>
      </c>
    </row>
    <row r="20" spans="1:12" ht="12.75">
      <c r="A20" s="40" t="s">
        <v>36</v>
      </c>
      <c r="B20" s="40">
        <v>33276.33</v>
      </c>
      <c r="C20" s="40">
        <v>217903.344</v>
      </c>
      <c r="D20" s="40">
        <v>14623.553</v>
      </c>
      <c r="E20" s="40">
        <v>6316.043</v>
      </c>
      <c r="F20" s="40">
        <v>25.121</v>
      </c>
      <c r="G20" s="40">
        <v>0.747</v>
      </c>
      <c r="H20" s="40">
        <v>85.138</v>
      </c>
      <c r="I20" s="40">
        <v>10911.027</v>
      </c>
      <c r="J20" s="40">
        <v>13546.466</v>
      </c>
      <c r="K20" s="40">
        <v>0</v>
      </c>
      <c r="L20" s="40">
        <v>296687.769</v>
      </c>
    </row>
    <row r="21" spans="1:12" ht="12.75">
      <c r="A21" s="40" t="s">
        <v>37</v>
      </c>
      <c r="B21" s="40">
        <v>27702.105</v>
      </c>
      <c r="C21" s="40">
        <v>14628.665</v>
      </c>
      <c r="D21" s="40">
        <v>109891.208</v>
      </c>
      <c r="E21" s="40">
        <v>44692.29</v>
      </c>
      <c r="F21" s="40">
        <v>219.038</v>
      </c>
      <c r="G21" s="40">
        <v>4.723</v>
      </c>
      <c r="H21" s="40">
        <v>70.454</v>
      </c>
      <c r="I21" s="40">
        <v>4058.967</v>
      </c>
      <c r="J21" s="40">
        <v>279.76</v>
      </c>
      <c r="K21" s="40">
        <v>0</v>
      </c>
      <c r="L21" s="40">
        <v>201547.21</v>
      </c>
    </row>
    <row r="22" spans="1:12" ht="12.75">
      <c r="A22" s="40" t="s">
        <v>38</v>
      </c>
      <c r="B22" s="40">
        <v>33962.695</v>
      </c>
      <c r="C22" s="40">
        <v>5182.954</v>
      </c>
      <c r="D22" s="40">
        <v>36220.691999999995</v>
      </c>
      <c r="E22" s="40">
        <v>1825896.1920000003</v>
      </c>
      <c r="F22" s="40">
        <v>15397.711</v>
      </c>
      <c r="G22" s="40">
        <v>196.789</v>
      </c>
      <c r="H22" s="40">
        <v>425.505</v>
      </c>
      <c r="I22" s="40">
        <v>1300.769</v>
      </c>
      <c r="J22" s="40">
        <v>92.551</v>
      </c>
      <c r="K22" s="40">
        <v>0</v>
      </c>
      <c r="L22" s="40">
        <v>1918675.8580000002</v>
      </c>
    </row>
    <row r="23" spans="1:12" ht="12.75">
      <c r="A23" s="40" t="s">
        <v>39</v>
      </c>
      <c r="B23" s="40">
        <v>418.847</v>
      </c>
      <c r="C23" s="40">
        <v>30.196</v>
      </c>
      <c r="D23" s="40">
        <v>268.629</v>
      </c>
      <c r="E23" s="40">
        <v>23582.323</v>
      </c>
      <c r="F23" s="40">
        <v>66215.784</v>
      </c>
      <c r="G23" s="40">
        <v>542.68</v>
      </c>
      <c r="H23" s="40">
        <v>9.995</v>
      </c>
      <c r="I23" s="40">
        <v>7.568</v>
      </c>
      <c r="J23" s="40">
        <v>0.35</v>
      </c>
      <c r="K23" s="40">
        <v>0</v>
      </c>
      <c r="L23" s="40">
        <v>91076.37199999999</v>
      </c>
    </row>
    <row r="24" spans="1:12" ht="12.75">
      <c r="A24" s="40" t="s">
        <v>40</v>
      </c>
      <c r="B24" s="40">
        <v>553.955</v>
      </c>
      <c r="C24" s="40">
        <v>6.977</v>
      </c>
      <c r="D24" s="40">
        <v>46.434</v>
      </c>
      <c r="E24" s="40">
        <v>1830.521</v>
      </c>
      <c r="F24" s="40">
        <v>2287.2</v>
      </c>
      <c r="G24" s="40">
        <v>90327.344</v>
      </c>
      <c r="H24" s="40">
        <v>234.017</v>
      </c>
      <c r="I24" s="40">
        <v>1.339</v>
      </c>
      <c r="J24" s="40">
        <v>0.056</v>
      </c>
      <c r="K24" s="40">
        <v>0</v>
      </c>
      <c r="L24" s="40">
        <v>95287.84300000001</v>
      </c>
    </row>
    <row r="25" spans="1:12" ht="12.75">
      <c r="A25" s="40" t="s">
        <v>41</v>
      </c>
      <c r="B25" s="40">
        <v>6752.8730000000005</v>
      </c>
      <c r="C25" s="40">
        <v>118.451</v>
      </c>
      <c r="D25" s="40">
        <v>103.09</v>
      </c>
      <c r="E25" s="40">
        <v>569.535</v>
      </c>
      <c r="F25" s="40">
        <v>7.056</v>
      </c>
      <c r="G25" s="40">
        <v>33.422</v>
      </c>
      <c r="H25" s="40">
        <v>11948.255</v>
      </c>
      <c r="I25" s="40">
        <v>6.517</v>
      </c>
      <c r="J25" s="40">
        <v>0.727</v>
      </c>
      <c r="K25" s="40">
        <v>0</v>
      </c>
      <c r="L25" s="40">
        <v>19539.926</v>
      </c>
    </row>
    <row r="26" spans="1:12" ht="12.75">
      <c r="A26" s="40" t="s">
        <v>42</v>
      </c>
      <c r="B26" s="40">
        <v>2765.649</v>
      </c>
      <c r="C26" s="40">
        <v>10939.992</v>
      </c>
      <c r="D26" s="40">
        <v>4489.525</v>
      </c>
      <c r="E26" s="40">
        <v>1851.007</v>
      </c>
      <c r="F26" s="40">
        <v>7.446</v>
      </c>
      <c r="G26" s="40">
        <v>0.143</v>
      </c>
      <c r="H26" s="40">
        <v>4.945</v>
      </c>
      <c r="I26" s="40">
        <v>32925.52</v>
      </c>
      <c r="J26" s="40">
        <v>9406.82</v>
      </c>
      <c r="K26" s="40">
        <v>0</v>
      </c>
      <c r="L26" s="40">
        <v>62391.047</v>
      </c>
    </row>
    <row r="27" spans="1:12" ht="12.75">
      <c r="A27" s="40" t="s">
        <v>43</v>
      </c>
      <c r="B27" s="40">
        <v>517.809</v>
      </c>
      <c r="C27" s="40">
        <v>10843.007</v>
      </c>
      <c r="D27" s="40">
        <v>339.828</v>
      </c>
      <c r="E27" s="40">
        <v>148.771</v>
      </c>
      <c r="F27" s="40">
        <v>0.446</v>
      </c>
      <c r="G27" s="40">
        <v>0.003</v>
      </c>
      <c r="H27" s="40">
        <v>0.629</v>
      </c>
      <c r="I27" s="40">
        <v>9730.28</v>
      </c>
      <c r="J27" s="40">
        <v>68526.504</v>
      </c>
      <c r="K27" s="40">
        <v>0</v>
      </c>
      <c r="L27" s="40">
        <v>90107.277</v>
      </c>
    </row>
    <row r="28" spans="1:12" ht="12.75">
      <c r="A28" s="40" t="s">
        <v>44</v>
      </c>
      <c r="B28" s="40">
        <v>0</v>
      </c>
      <c r="C28" s="40">
        <v>0</v>
      </c>
      <c r="D28" s="40">
        <v>0</v>
      </c>
      <c r="E28" s="40">
        <v>0</v>
      </c>
      <c r="F28" s="40">
        <v>0</v>
      </c>
      <c r="G28" s="40">
        <v>0</v>
      </c>
      <c r="H28" s="40">
        <v>0</v>
      </c>
      <c r="I28" s="40">
        <v>0</v>
      </c>
      <c r="J28" s="40">
        <v>0</v>
      </c>
      <c r="K28" s="40">
        <v>0</v>
      </c>
      <c r="L28" s="40">
        <v>0</v>
      </c>
    </row>
    <row r="29" spans="1:12" ht="12.75">
      <c r="A29" s="40" t="s">
        <v>33</v>
      </c>
      <c r="B29" s="40">
        <v>684039.6429999998</v>
      </c>
      <c r="C29" s="40">
        <v>285947.34200000006</v>
      </c>
      <c r="D29" s="40">
        <v>187223.6</v>
      </c>
      <c r="E29" s="40">
        <v>1937485.5890000002</v>
      </c>
      <c r="F29" s="40">
        <v>84348.13199999998</v>
      </c>
      <c r="G29" s="40">
        <v>91140.92199999999</v>
      </c>
      <c r="H29" s="40">
        <v>16092.555</v>
      </c>
      <c r="I29" s="40">
        <v>60733.115999999995</v>
      </c>
      <c r="J29" s="40">
        <v>92118.376</v>
      </c>
      <c r="K29" s="40">
        <v>0</v>
      </c>
      <c r="L29" s="40">
        <v>3439129.2749999994</v>
      </c>
    </row>
    <row r="32" ht="12.75">
      <c r="A32" s="42" t="s">
        <v>46</v>
      </c>
    </row>
    <row r="33" spans="2:12" ht="38.25">
      <c r="B33" s="41" t="s">
        <v>35</v>
      </c>
      <c r="C33" s="41" t="s">
        <v>36</v>
      </c>
      <c r="D33" s="41" t="s">
        <v>37</v>
      </c>
      <c r="E33" s="41" t="s">
        <v>38</v>
      </c>
      <c r="F33" s="41" t="s">
        <v>39</v>
      </c>
      <c r="G33" s="41" t="s">
        <v>40</v>
      </c>
      <c r="H33" s="41" t="s">
        <v>41</v>
      </c>
      <c r="I33" s="41" t="s">
        <v>42</v>
      </c>
      <c r="J33" s="41" t="s">
        <v>43</v>
      </c>
      <c r="K33" s="41" t="s">
        <v>44</v>
      </c>
      <c r="L33" s="41" t="s">
        <v>33</v>
      </c>
    </row>
    <row r="34" spans="1:12" ht="12.75">
      <c r="A34" s="40" t="s">
        <v>35</v>
      </c>
      <c r="B34" s="42">
        <v>254456.432</v>
      </c>
      <c r="C34" s="42">
        <v>4789.715</v>
      </c>
      <c r="D34" s="42">
        <v>2326.305</v>
      </c>
      <c r="E34" s="42">
        <v>3450.72</v>
      </c>
      <c r="F34" s="42">
        <v>12.513</v>
      </c>
      <c r="G34" s="42">
        <v>10.767000000000001</v>
      </c>
      <c r="H34" s="42">
        <v>633.736</v>
      </c>
      <c r="I34" s="42">
        <v>207.495</v>
      </c>
      <c r="J34" s="42">
        <v>40.879000000000005</v>
      </c>
      <c r="K34" s="42">
        <v>1798.533</v>
      </c>
      <c r="L34" s="42">
        <v>267727.0949999999</v>
      </c>
    </row>
    <row r="35" spans="1:12" ht="12.75">
      <c r="A35" s="40" t="s">
        <v>36</v>
      </c>
      <c r="B35" s="42">
        <v>5177.7</v>
      </c>
      <c r="C35" s="42">
        <v>453.342</v>
      </c>
      <c r="D35" s="42">
        <v>450.837</v>
      </c>
      <c r="E35" s="42">
        <v>303.282</v>
      </c>
      <c r="F35" s="42">
        <v>0.954</v>
      </c>
      <c r="G35" s="42">
        <v>0.071</v>
      </c>
      <c r="H35" s="42">
        <v>1.397</v>
      </c>
      <c r="I35" s="42">
        <v>242.335</v>
      </c>
      <c r="J35" s="42">
        <v>615.756</v>
      </c>
      <c r="K35" s="42">
        <v>693.38</v>
      </c>
      <c r="L35" s="42">
        <v>7939.053999999999</v>
      </c>
    </row>
    <row r="36" spans="1:12" ht="12.75">
      <c r="A36" s="40" t="s">
        <v>37</v>
      </c>
      <c r="B36" s="42">
        <v>3035.5009999999997</v>
      </c>
      <c r="C36" s="42">
        <v>179.302</v>
      </c>
      <c r="D36" s="42">
        <v>5691.371</v>
      </c>
      <c r="E36" s="42">
        <v>2640.504</v>
      </c>
      <c r="F36" s="42">
        <v>12.844</v>
      </c>
      <c r="G36" s="42">
        <v>0.141</v>
      </c>
      <c r="H36" s="42">
        <v>2.44</v>
      </c>
      <c r="I36" s="42">
        <v>120.879</v>
      </c>
      <c r="J36" s="42">
        <v>8.221</v>
      </c>
      <c r="K36" s="42">
        <v>691.239</v>
      </c>
      <c r="L36" s="42">
        <v>12382.442</v>
      </c>
    </row>
    <row r="37" spans="1:12" ht="12.75">
      <c r="A37" s="40" t="s">
        <v>38</v>
      </c>
      <c r="B37" s="42">
        <v>6892.103</v>
      </c>
      <c r="C37" s="42">
        <v>820.088</v>
      </c>
      <c r="D37" s="42">
        <v>6990.666</v>
      </c>
      <c r="E37" s="42">
        <v>452817.708</v>
      </c>
      <c r="F37" s="42">
        <v>2496.78</v>
      </c>
      <c r="G37" s="42">
        <v>50.765</v>
      </c>
      <c r="H37" s="42">
        <v>11.064</v>
      </c>
      <c r="I37" s="42">
        <v>206.309</v>
      </c>
      <c r="J37" s="42">
        <v>30.519</v>
      </c>
      <c r="K37" s="42">
        <v>4374.262</v>
      </c>
      <c r="L37" s="42">
        <v>474690.264</v>
      </c>
    </row>
    <row r="38" spans="1:12" ht="12.75">
      <c r="A38" s="40" t="s">
        <v>39</v>
      </c>
      <c r="B38" s="42">
        <v>81.61699999999999</v>
      </c>
      <c r="C38" s="42">
        <v>3.55</v>
      </c>
      <c r="D38" s="42">
        <v>69.439</v>
      </c>
      <c r="E38" s="42">
        <v>8842.801</v>
      </c>
      <c r="F38" s="42">
        <v>4588.654</v>
      </c>
      <c r="G38" s="42">
        <v>13.888</v>
      </c>
      <c r="H38" s="42">
        <v>0.084</v>
      </c>
      <c r="I38" s="42">
        <v>1.939</v>
      </c>
      <c r="J38" s="42">
        <v>0.45</v>
      </c>
      <c r="K38" s="42">
        <v>89.077</v>
      </c>
      <c r="L38" s="42">
        <v>13691.499000000002</v>
      </c>
    </row>
    <row r="39" spans="1:12" ht="12.75">
      <c r="A39" s="40" t="s">
        <v>40</v>
      </c>
      <c r="B39" s="42">
        <v>1.0030000000000001</v>
      </c>
      <c r="C39" s="42">
        <v>0.012</v>
      </c>
      <c r="D39" s="42">
        <v>0.025</v>
      </c>
      <c r="E39" s="42">
        <v>3.925</v>
      </c>
      <c r="F39" s="42">
        <v>4.638</v>
      </c>
      <c r="G39" s="42">
        <v>164.268</v>
      </c>
      <c r="H39" s="42">
        <v>0.058</v>
      </c>
      <c r="I39" s="42">
        <v>0.002</v>
      </c>
      <c r="J39" s="42">
        <v>0.003</v>
      </c>
      <c r="K39" s="42">
        <v>11.198</v>
      </c>
      <c r="L39" s="42">
        <v>185.132</v>
      </c>
    </row>
    <row r="40" spans="1:12" ht="12.75">
      <c r="A40" s="40" t="s">
        <v>41</v>
      </c>
      <c r="B40" s="42">
        <v>198.105</v>
      </c>
      <c r="C40" s="42">
        <v>1.781</v>
      </c>
      <c r="D40" s="42">
        <v>1.043</v>
      </c>
      <c r="E40" s="42">
        <v>0.723</v>
      </c>
      <c r="F40" s="42">
        <v>0.008</v>
      </c>
      <c r="G40" s="42">
        <v>0.167</v>
      </c>
      <c r="H40" s="42">
        <v>54.724</v>
      </c>
      <c r="I40" s="42">
        <v>0.125</v>
      </c>
      <c r="J40" s="42">
        <v>0.015</v>
      </c>
      <c r="K40" s="42">
        <v>27.289</v>
      </c>
      <c r="L40" s="42">
        <v>283.98</v>
      </c>
    </row>
    <row r="41" spans="1:12" ht="12.75">
      <c r="A41" s="40" t="s">
        <v>42</v>
      </c>
      <c r="B41" s="42">
        <v>225.799</v>
      </c>
      <c r="C41" s="42">
        <v>85.667</v>
      </c>
      <c r="D41" s="42">
        <v>341.545</v>
      </c>
      <c r="E41" s="42">
        <v>70.469</v>
      </c>
      <c r="F41" s="42">
        <v>0.224</v>
      </c>
      <c r="G41" s="42">
        <v>0.006</v>
      </c>
      <c r="H41" s="42">
        <v>0.139</v>
      </c>
      <c r="I41" s="42">
        <v>1002.87</v>
      </c>
      <c r="J41" s="42">
        <v>137.05</v>
      </c>
      <c r="K41" s="42">
        <v>133.783</v>
      </c>
      <c r="L41" s="42">
        <v>1997.552</v>
      </c>
    </row>
    <row r="42" spans="1:12" ht="12.75">
      <c r="A42" s="40" t="s">
        <v>43</v>
      </c>
      <c r="B42" s="42">
        <v>16.419</v>
      </c>
      <c r="C42" s="42">
        <v>156.201</v>
      </c>
      <c r="D42" s="42">
        <v>4.347</v>
      </c>
      <c r="E42" s="42">
        <v>2.5380000000000003</v>
      </c>
      <c r="F42" s="42">
        <v>0.011</v>
      </c>
      <c r="G42" s="42">
        <v>0</v>
      </c>
      <c r="H42" s="42">
        <v>0.017</v>
      </c>
      <c r="I42" s="42">
        <v>100.889</v>
      </c>
      <c r="J42" s="42">
        <v>1238.736</v>
      </c>
      <c r="K42" s="42">
        <v>272.108</v>
      </c>
      <c r="L42" s="42">
        <v>1791.266</v>
      </c>
    </row>
    <row r="43" spans="1:12" ht="12.75">
      <c r="A43" s="40" t="s">
        <v>44</v>
      </c>
      <c r="B43" s="42">
        <v>1156.187</v>
      </c>
      <c r="C43" s="42">
        <v>1004.25</v>
      </c>
      <c r="D43" s="42">
        <v>515.887</v>
      </c>
      <c r="E43" s="42">
        <v>3176.063</v>
      </c>
      <c r="F43" s="42">
        <v>113.623</v>
      </c>
      <c r="G43" s="42">
        <v>5.28</v>
      </c>
      <c r="H43" s="42">
        <v>26.923</v>
      </c>
      <c r="I43" s="42">
        <v>146.623</v>
      </c>
      <c r="J43" s="42">
        <v>212.961</v>
      </c>
      <c r="K43" s="42">
        <v>1166.977</v>
      </c>
      <c r="L43" s="42">
        <v>7524.7739999999985</v>
      </c>
    </row>
    <row r="44" spans="1:12" ht="12.75">
      <c r="A44" s="40" t="s">
        <v>33</v>
      </c>
      <c r="B44" s="42">
        <v>271240.86600000004</v>
      </c>
      <c r="C44" s="42">
        <v>7493.907999999999</v>
      </c>
      <c r="D44" s="42">
        <v>16391.465</v>
      </c>
      <c r="E44" s="42">
        <v>471308.73299999995</v>
      </c>
      <c r="F44" s="42">
        <v>7230.249000000001</v>
      </c>
      <c r="G44" s="42">
        <v>245.353</v>
      </c>
      <c r="H44" s="42">
        <v>730.5820000000001</v>
      </c>
      <c r="I44" s="42">
        <v>2029.466</v>
      </c>
      <c r="J44" s="42">
        <v>2284.59</v>
      </c>
      <c r="K44" s="42">
        <v>9257.846000000001</v>
      </c>
      <c r="L44" s="42">
        <v>788213.0579999998</v>
      </c>
    </row>
    <row r="47" ht="12.75">
      <c r="A47" s="42" t="s">
        <v>47</v>
      </c>
    </row>
    <row r="48" spans="2:12" ht="38.25">
      <c r="B48" s="41" t="s">
        <v>35</v>
      </c>
      <c r="C48" s="41" t="s">
        <v>36</v>
      </c>
      <c r="D48" s="41" t="s">
        <v>37</v>
      </c>
      <c r="E48" s="41" t="s">
        <v>38</v>
      </c>
      <c r="F48" s="41" t="s">
        <v>39</v>
      </c>
      <c r="G48" s="41" t="s">
        <v>40</v>
      </c>
      <c r="H48" s="41" t="s">
        <v>41</v>
      </c>
      <c r="I48" s="41" t="s">
        <v>42</v>
      </c>
      <c r="J48" s="41" t="s">
        <v>43</v>
      </c>
      <c r="K48" s="41" t="s">
        <v>44</v>
      </c>
      <c r="L48" s="41" t="s">
        <v>33</v>
      </c>
    </row>
    <row r="49" spans="1:12" ht="12.75">
      <c r="A49" s="40" t="s">
        <v>35</v>
      </c>
      <c r="B49" s="42">
        <v>513280.904</v>
      </c>
      <c r="C49" s="42">
        <v>18814.384</v>
      </c>
      <c r="D49" s="42">
        <v>17595.658</v>
      </c>
      <c r="E49" s="42">
        <v>28977.557999999997</v>
      </c>
      <c r="F49" s="42">
        <v>460.263</v>
      </c>
      <c r="G49" s="42">
        <v>653.822</v>
      </c>
      <c r="H49" s="42">
        <v>2841.019</v>
      </c>
      <c r="I49" s="42">
        <v>1689.161</v>
      </c>
      <c r="J49" s="42">
        <v>335.548</v>
      </c>
      <c r="K49" s="42">
        <v>6095.2192000000005</v>
      </c>
      <c r="L49" s="42">
        <v>590743.5362</v>
      </c>
    </row>
    <row r="50" spans="1:12" ht="12.75">
      <c r="A50" s="40" t="s">
        <v>36</v>
      </c>
      <c r="B50" s="42">
        <v>23536.878</v>
      </c>
      <c r="C50" s="42">
        <v>169925.036</v>
      </c>
      <c r="D50" s="42">
        <v>11421.655999999999</v>
      </c>
      <c r="E50" s="42">
        <v>5750.491</v>
      </c>
      <c r="F50" s="42">
        <v>145.8</v>
      </c>
      <c r="G50" s="42">
        <v>103.949</v>
      </c>
      <c r="H50" s="42">
        <v>118.629</v>
      </c>
      <c r="I50" s="42">
        <v>8512.841</v>
      </c>
      <c r="J50" s="42">
        <v>10332.847</v>
      </c>
      <c r="K50" s="42">
        <v>4609.1014</v>
      </c>
      <c r="L50" s="42">
        <v>234457.22839999996</v>
      </c>
    </row>
    <row r="51" spans="1:12" ht="12.75">
      <c r="A51" s="40" t="s">
        <v>37</v>
      </c>
      <c r="B51" s="42">
        <v>22021.833000000002</v>
      </c>
      <c r="C51" s="42">
        <v>11456.458999999999</v>
      </c>
      <c r="D51" s="42">
        <v>119126.984</v>
      </c>
      <c r="E51" s="42">
        <v>34863.036</v>
      </c>
      <c r="F51" s="42">
        <v>454.48900000000003</v>
      </c>
      <c r="G51" s="42">
        <v>64.123</v>
      </c>
      <c r="H51" s="42">
        <v>77.148</v>
      </c>
      <c r="I51" s="42">
        <v>2991.645</v>
      </c>
      <c r="J51" s="42">
        <v>332.48</v>
      </c>
      <c r="K51" s="42">
        <v>2546.085</v>
      </c>
      <c r="L51" s="42">
        <v>193934.28199999998</v>
      </c>
    </row>
    <row r="52" spans="1:12" ht="12.75">
      <c r="A52" s="40" t="s">
        <v>38</v>
      </c>
      <c r="B52" s="42">
        <v>29510.303</v>
      </c>
      <c r="C52" s="42">
        <v>5151.6990000000005</v>
      </c>
      <c r="D52" s="42">
        <v>28748.9</v>
      </c>
      <c r="E52" s="42">
        <v>1431130.436</v>
      </c>
      <c r="F52" s="42">
        <v>14567.510999999999</v>
      </c>
      <c r="G52" s="42">
        <v>825.2610000000001</v>
      </c>
      <c r="H52" s="42">
        <v>505.20799999999997</v>
      </c>
      <c r="I52" s="42">
        <v>1190.732</v>
      </c>
      <c r="J52" s="42">
        <v>603.5980000000001</v>
      </c>
      <c r="K52" s="42">
        <v>9825.592</v>
      </c>
      <c r="L52" s="42">
        <v>1522059.24</v>
      </c>
    </row>
    <row r="53" spans="1:12" ht="12.75">
      <c r="A53" s="40" t="s">
        <v>39</v>
      </c>
      <c r="B53" s="42">
        <v>713.719</v>
      </c>
      <c r="C53" s="42">
        <v>148.04</v>
      </c>
      <c r="D53" s="42">
        <v>534.764</v>
      </c>
      <c r="E53" s="42">
        <v>19685.635000000002</v>
      </c>
      <c r="F53" s="42">
        <v>50009.54</v>
      </c>
      <c r="G53" s="42">
        <v>618.848</v>
      </c>
      <c r="H53" s="42">
        <v>114.523</v>
      </c>
      <c r="I53" s="42">
        <v>64.077</v>
      </c>
      <c r="J53" s="42">
        <v>35.284</v>
      </c>
      <c r="K53" s="42">
        <v>3870.2284</v>
      </c>
      <c r="L53" s="42">
        <v>75794.65840000001</v>
      </c>
    </row>
    <row r="54" spans="1:12" ht="12.75">
      <c r="A54" s="40" t="s">
        <v>40</v>
      </c>
      <c r="B54" s="42">
        <v>1188.782</v>
      </c>
      <c r="C54" s="42">
        <v>195.848</v>
      </c>
      <c r="D54" s="42">
        <v>98.821</v>
      </c>
      <c r="E54" s="42">
        <v>2116.443</v>
      </c>
      <c r="F54" s="42">
        <v>1803.9279999999999</v>
      </c>
      <c r="G54" s="42">
        <v>72132.63799999999</v>
      </c>
      <c r="H54" s="42">
        <v>322.591</v>
      </c>
      <c r="I54" s="42">
        <v>25.21</v>
      </c>
      <c r="J54" s="42">
        <v>7.887</v>
      </c>
      <c r="K54" s="42">
        <v>1528.9740000000002</v>
      </c>
      <c r="L54" s="42">
        <v>79421.122</v>
      </c>
    </row>
    <row r="55" spans="1:12" ht="12.75">
      <c r="A55" s="40" t="s">
        <v>41</v>
      </c>
      <c r="B55" s="42">
        <v>5345.487</v>
      </c>
      <c r="C55" s="42">
        <v>112.082</v>
      </c>
      <c r="D55" s="42">
        <v>105.211</v>
      </c>
      <c r="E55" s="42">
        <v>808.603</v>
      </c>
      <c r="F55" s="42">
        <v>241.247</v>
      </c>
      <c r="G55" s="42">
        <v>356.238</v>
      </c>
      <c r="H55" s="42">
        <v>8862.567000000001</v>
      </c>
      <c r="I55" s="42">
        <v>37.206999999999994</v>
      </c>
      <c r="J55" s="42">
        <v>20.324</v>
      </c>
      <c r="K55" s="42">
        <v>4422.501200000001</v>
      </c>
      <c r="L55" s="42">
        <v>20311.467200000003</v>
      </c>
    </row>
    <row r="56" spans="1:12" ht="12.75">
      <c r="A56" s="40" t="s">
        <v>42</v>
      </c>
      <c r="B56" s="42">
        <v>2439.25</v>
      </c>
      <c r="C56" s="42">
        <v>8380.665</v>
      </c>
      <c r="D56" s="42">
        <v>3271.09</v>
      </c>
      <c r="E56" s="42">
        <v>1492.437</v>
      </c>
      <c r="F56" s="42">
        <v>60.819</v>
      </c>
      <c r="G56" s="42">
        <v>50.88</v>
      </c>
      <c r="H56" s="42">
        <v>99.129</v>
      </c>
      <c r="I56" s="42">
        <v>26309.432</v>
      </c>
      <c r="J56" s="42">
        <v>7170.4220000000005</v>
      </c>
      <c r="K56" s="42">
        <v>11378.298999999999</v>
      </c>
      <c r="L56" s="42">
        <v>60652.423</v>
      </c>
    </row>
    <row r="57" spans="1:12" ht="12.75">
      <c r="A57" s="40" t="s">
        <v>43</v>
      </c>
      <c r="B57" s="42">
        <v>498.77099999999996</v>
      </c>
      <c r="C57" s="42">
        <v>8113.853000000001</v>
      </c>
      <c r="D57" s="42">
        <v>307.326</v>
      </c>
      <c r="E57" s="42">
        <v>358.068</v>
      </c>
      <c r="F57" s="42">
        <v>20.764</v>
      </c>
      <c r="G57" s="42">
        <v>5.886</v>
      </c>
      <c r="H57" s="42">
        <v>20.164</v>
      </c>
      <c r="I57" s="42">
        <v>7367.91</v>
      </c>
      <c r="J57" s="42">
        <v>50573.064</v>
      </c>
      <c r="K57" s="42">
        <v>26436.4878</v>
      </c>
      <c r="L57" s="42">
        <v>93702.2938</v>
      </c>
    </row>
    <row r="58" spans="1:12" ht="12.75">
      <c r="A58" s="40" t="s">
        <v>44</v>
      </c>
      <c r="B58" s="42">
        <v>6849.7352</v>
      </c>
      <c r="C58" s="42">
        <v>4429.745199999999</v>
      </c>
      <c r="D58" s="42">
        <v>1587.575</v>
      </c>
      <c r="E58" s="42">
        <v>9291.809</v>
      </c>
      <c r="F58" s="42">
        <v>3579.4542</v>
      </c>
      <c r="G58" s="42">
        <v>1262.908</v>
      </c>
      <c r="H58" s="42">
        <v>5087.415</v>
      </c>
      <c r="I58" s="42">
        <v>10637.9174</v>
      </c>
      <c r="J58" s="42">
        <v>26310.8494</v>
      </c>
      <c r="K58" s="42">
        <v>5335.3184</v>
      </c>
      <c r="L58" s="42">
        <v>74372.7268</v>
      </c>
    </row>
    <row r="59" spans="1:12" ht="12.75">
      <c r="A59" s="40" t="s">
        <v>33</v>
      </c>
      <c r="B59" s="42">
        <v>605385.6621999999</v>
      </c>
      <c r="C59" s="42">
        <v>226727.8112</v>
      </c>
      <c r="D59" s="42">
        <v>182797.98500000002</v>
      </c>
      <c r="E59" s="42">
        <v>1534474.5159999996</v>
      </c>
      <c r="F59" s="42">
        <v>71343.81520000001</v>
      </c>
      <c r="G59" s="42">
        <v>76074.55299999999</v>
      </c>
      <c r="H59" s="42">
        <v>18048.393000000004</v>
      </c>
      <c r="I59" s="42">
        <v>58826.132399999995</v>
      </c>
      <c r="J59" s="42">
        <v>95722.3034</v>
      </c>
      <c r="K59" s="42">
        <v>76047.8064</v>
      </c>
      <c r="L59" s="42">
        <v>2945448.9777999995</v>
      </c>
    </row>
  </sheetData>
  <sheetProtection/>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A1" sqref="A1"/>
    </sheetView>
  </sheetViews>
  <sheetFormatPr defaultColWidth="9.140625" defaultRowHeight="12.75"/>
  <cols>
    <col min="1" max="1" width="16.00390625" style="0" customWidth="1"/>
  </cols>
  <sheetData>
    <row r="1" spans="1:2" ht="20.25">
      <c r="A1" s="347" t="s">
        <v>427</v>
      </c>
      <c r="B1" s="348"/>
    </row>
    <row r="2" spans="1:2" ht="15">
      <c r="A2" s="349" t="s">
        <v>428</v>
      </c>
      <c r="B2" s="201" t="s">
        <v>519</v>
      </c>
    </row>
    <row r="3" spans="1:2" ht="15">
      <c r="A3" s="349" t="s">
        <v>429</v>
      </c>
      <c r="B3" s="201" t="s">
        <v>520</v>
      </c>
    </row>
    <row r="4" spans="1:2" ht="15">
      <c r="A4" s="349" t="s">
        <v>430</v>
      </c>
      <c r="B4" s="8" t="s">
        <v>518</v>
      </c>
    </row>
    <row r="5" spans="1:2" ht="15">
      <c r="A5" s="349" t="s">
        <v>431</v>
      </c>
      <c r="B5" s="8" t="s">
        <v>517</v>
      </c>
    </row>
    <row r="6" spans="1:2" ht="15">
      <c r="A6" s="349" t="s">
        <v>432</v>
      </c>
      <c r="B6" s="8" t="s">
        <v>446</v>
      </c>
    </row>
    <row r="7" spans="1:2" ht="15">
      <c r="A7" s="349" t="s">
        <v>433</v>
      </c>
      <c r="B7" s="8" t="s">
        <v>447</v>
      </c>
    </row>
    <row r="8" spans="1:2" ht="15">
      <c r="A8" s="349" t="s">
        <v>434</v>
      </c>
      <c r="B8" s="8" t="s">
        <v>448</v>
      </c>
    </row>
    <row r="9" spans="1:2" ht="15">
      <c r="A9" s="349" t="s">
        <v>435</v>
      </c>
      <c r="B9" s="8" t="s">
        <v>521</v>
      </c>
    </row>
    <row r="10" spans="1:2" ht="15">
      <c r="A10" s="349" t="s">
        <v>449</v>
      </c>
      <c r="B10" s="8" t="s">
        <v>530</v>
      </c>
    </row>
    <row r="11" spans="1:2" ht="15">
      <c r="A11" s="349" t="s">
        <v>450</v>
      </c>
      <c r="B11" s="8" t="s">
        <v>522</v>
      </c>
    </row>
    <row r="12" spans="1:2" ht="15">
      <c r="A12" s="349" t="s">
        <v>436</v>
      </c>
      <c r="B12" s="8" t="s">
        <v>523</v>
      </c>
    </row>
    <row r="13" spans="1:2" ht="15">
      <c r="A13" s="349" t="s">
        <v>437</v>
      </c>
      <c r="B13" s="8" t="s">
        <v>524</v>
      </c>
    </row>
    <row r="14" spans="1:2" ht="15">
      <c r="A14" s="349" t="s">
        <v>438</v>
      </c>
      <c r="B14" s="8" t="s">
        <v>452</v>
      </c>
    </row>
    <row r="15" spans="1:2" ht="15">
      <c r="A15" s="349" t="s">
        <v>439</v>
      </c>
      <c r="B15" s="8" t="s">
        <v>451</v>
      </c>
    </row>
    <row r="16" spans="1:2" ht="15">
      <c r="A16" s="349" t="s">
        <v>440</v>
      </c>
      <c r="B16" s="8" t="s">
        <v>453</v>
      </c>
    </row>
    <row r="17" spans="1:2" ht="15">
      <c r="A17" s="349" t="s">
        <v>441</v>
      </c>
      <c r="B17" s="8" t="s">
        <v>525</v>
      </c>
    </row>
    <row r="18" spans="1:2" ht="15">
      <c r="A18" s="349" t="s">
        <v>442</v>
      </c>
      <c r="B18" s="8" t="s">
        <v>526</v>
      </c>
    </row>
    <row r="19" spans="1:2" ht="15">
      <c r="A19" s="349" t="s">
        <v>443</v>
      </c>
      <c r="B19" s="8" t="s">
        <v>454</v>
      </c>
    </row>
    <row r="20" spans="1:2" ht="15">
      <c r="A20" s="349" t="s">
        <v>444</v>
      </c>
      <c r="B20" s="8" t="s">
        <v>527</v>
      </c>
    </row>
    <row r="21" spans="1:2" ht="15">
      <c r="A21" s="349" t="s">
        <v>445</v>
      </c>
      <c r="B21" s="8" t="s">
        <v>455</v>
      </c>
    </row>
    <row r="22" spans="1:2" ht="15">
      <c r="A22" s="349" t="s">
        <v>457</v>
      </c>
      <c r="B22" s="8" t="s">
        <v>456</v>
      </c>
    </row>
    <row r="23" spans="1:2" ht="15">
      <c r="A23" s="349" t="s">
        <v>458</v>
      </c>
      <c r="B23" s="8" t="s">
        <v>463</v>
      </c>
    </row>
    <row r="24" spans="1:2" ht="15">
      <c r="A24" s="349" t="s">
        <v>459</v>
      </c>
      <c r="B24" s="8" t="s">
        <v>462</v>
      </c>
    </row>
    <row r="25" spans="1:2" ht="15">
      <c r="A25" s="349" t="s">
        <v>460</v>
      </c>
      <c r="B25" s="8" t="s">
        <v>464</v>
      </c>
    </row>
    <row r="26" spans="1:2" ht="15">
      <c r="A26" s="349" t="s">
        <v>461</v>
      </c>
      <c r="B26" s="8" t="s">
        <v>466</v>
      </c>
    </row>
    <row r="27" spans="1:2" ht="15">
      <c r="A27" s="349" t="s">
        <v>465</v>
      </c>
      <c r="B27" s="8" t="s">
        <v>467</v>
      </c>
    </row>
    <row r="28" spans="1:2" ht="15">
      <c r="A28" s="349" t="s">
        <v>468</v>
      </c>
      <c r="B28" s="8" t="s">
        <v>529</v>
      </c>
    </row>
    <row r="29" spans="1:2" ht="15">
      <c r="A29" s="349" t="s">
        <v>469</v>
      </c>
      <c r="B29" s="8" t="s">
        <v>528</v>
      </c>
    </row>
  </sheetData>
  <sheetProtection/>
  <hyperlinks>
    <hyperlink ref="A3" location="T11.11!A1" display="Table 11.11"/>
    <hyperlink ref="A2" location="'Table 11.1-11.10'!A1" display="Table 11.10"/>
    <hyperlink ref="A4" location="'T11.12-T11.13'!A1" display="Table 11.12"/>
    <hyperlink ref="A5" location="'T11.12-T11.13'!A1" display="Table 11.13"/>
    <hyperlink ref="A6" location="'T11.14-T11.17'!A1" display="Table 11.14"/>
    <hyperlink ref="A7" location="'T11.14-T11.17'!A1" display="Table 11.15"/>
    <hyperlink ref="A8" location="'T11.14-T11.17'!A1" display="Table 11.16"/>
    <hyperlink ref="A9" location="'T11.14-T11.17'!A1" display="Table 11.17"/>
    <hyperlink ref="A10" location="'Figs11.3-11.4'!A1" display="Figs 11.3"/>
    <hyperlink ref="A11" location="'Figs11.3-11.4'!A1" display="Figs 11.4"/>
    <hyperlink ref="A12" location="T11.18!A1" display="Table 11.18"/>
    <hyperlink ref="A13" location="'T11.19-T11.20'!A1" display="Table 11.19"/>
    <hyperlink ref="A14" location="'T11.21-T11.23a'!A1" display="Table 11.21"/>
    <hyperlink ref="A15" location="'T11.21-T11.23a'!A1" display="Table 11.22"/>
    <hyperlink ref="A16" location="'T11.21-T11.23a'!A1" display="Table 11.23"/>
    <hyperlink ref="A17" location="'T11.24-T11.25'!A1" display="Table 11.24"/>
    <hyperlink ref="A18" location="'T11.24-T11.25'!A1" display="Table 11.25"/>
    <hyperlink ref="A19" location="T11.26!A1" display="Table 11.26"/>
    <hyperlink ref="A20" location="T11.27!A1" display="Table 11.27"/>
    <hyperlink ref="A21" location="T11.29!A1" display="Table 11.29"/>
    <hyperlink ref="A22" location="T11.30!A1" display="Table 11.30"/>
    <hyperlink ref="A23" location="'T11.31-T11.35'!A1" display="Table 11.31"/>
    <hyperlink ref="A24" location="'T11.31-T11.35'!A1" display="Table 11.32"/>
    <hyperlink ref="A25" location="'T11.31-T11.35'!A1" display="Table 11.33"/>
    <hyperlink ref="A26" location="'T11.31-T11.35'!A1" display="Table 11.34"/>
    <hyperlink ref="A27" location="'T11.31-T11.35'!A1" display="Table 11.35"/>
    <hyperlink ref="A28" location="'Fig11.1-11.2'!A1" display="Figs 11.1"/>
    <hyperlink ref="A29" location="'Fig11.1-11.2'!A1" display="Figs 11.2"/>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61"/>
  <sheetViews>
    <sheetView zoomScalePageLayoutView="0" workbookViewId="0" topLeftCell="A1">
      <selection activeCell="A61" sqref="A61"/>
    </sheetView>
  </sheetViews>
  <sheetFormatPr defaultColWidth="9.140625" defaultRowHeight="12.75"/>
  <cols>
    <col min="1" max="1" width="16.28125" style="434" customWidth="1"/>
    <col min="2" max="2" width="76.7109375" style="434" customWidth="1"/>
    <col min="3" max="16384" width="9.140625" style="434" customWidth="1"/>
  </cols>
  <sheetData>
    <row r="1" spans="1:2" ht="19.5">
      <c r="A1" s="432" t="s">
        <v>543</v>
      </c>
      <c r="B1" s="433"/>
    </row>
    <row r="2" spans="1:2" ht="15">
      <c r="A2" s="435" t="s">
        <v>544</v>
      </c>
      <c r="B2" s="433"/>
    </row>
    <row r="3" spans="1:2" ht="15.75">
      <c r="A3" s="436" t="s">
        <v>545</v>
      </c>
      <c r="B3" s="437" t="s">
        <v>546</v>
      </c>
    </row>
    <row r="4" spans="1:18" ht="15.75" customHeight="1">
      <c r="A4" s="434" t="s">
        <v>547</v>
      </c>
      <c r="B4" s="438" t="s">
        <v>556</v>
      </c>
      <c r="C4" s="439"/>
      <c r="D4" s="439"/>
      <c r="E4" s="439"/>
      <c r="F4" s="439"/>
      <c r="G4" s="439"/>
      <c r="H4" s="439"/>
      <c r="I4" s="439"/>
      <c r="J4" s="439"/>
      <c r="K4" s="439"/>
      <c r="L4" s="439"/>
      <c r="M4" s="439"/>
      <c r="N4" s="439"/>
      <c r="O4" s="439"/>
      <c r="P4" s="439"/>
      <c r="Q4" s="439"/>
      <c r="R4" s="439"/>
    </row>
    <row r="5" spans="1:18" ht="27.75" customHeight="1">
      <c r="A5" s="434" t="s">
        <v>548</v>
      </c>
      <c r="B5" s="440" t="s">
        <v>571</v>
      </c>
      <c r="C5" s="441"/>
      <c r="D5" s="441"/>
      <c r="E5" s="441"/>
      <c r="F5" s="441"/>
      <c r="G5" s="441"/>
      <c r="H5" s="441"/>
      <c r="I5" s="441"/>
      <c r="J5" s="441"/>
      <c r="K5" s="441"/>
      <c r="L5" s="441"/>
      <c r="M5" s="441"/>
      <c r="N5" s="441"/>
      <c r="O5" s="441"/>
      <c r="P5" s="441"/>
      <c r="Q5" s="441"/>
      <c r="R5" s="441"/>
    </row>
    <row r="6" spans="1:18" ht="26.25" customHeight="1">
      <c r="A6" s="434" t="s">
        <v>549</v>
      </c>
      <c r="B6" s="440" t="s">
        <v>572</v>
      </c>
      <c r="C6" s="439"/>
      <c r="D6" s="439"/>
      <c r="E6" s="439"/>
      <c r="F6" s="439"/>
      <c r="G6" s="439"/>
      <c r="H6" s="439"/>
      <c r="I6" s="439"/>
      <c r="J6" s="439"/>
      <c r="K6" s="439"/>
      <c r="L6" s="439"/>
      <c r="M6" s="439"/>
      <c r="N6" s="439"/>
      <c r="O6" s="439"/>
      <c r="P6" s="439"/>
      <c r="Q6" s="439"/>
      <c r="R6" s="439"/>
    </row>
    <row r="7" spans="1:18" ht="55.5" customHeight="1">
      <c r="A7" s="434" t="s">
        <v>550</v>
      </c>
      <c r="B7" s="440" t="s">
        <v>576</v>
      </c>
      <c r="C7" s="441"/>
      <c r="D7" s="441"/>
      <c r="E7" s="441"/>
      <c r="F7" s="441"/>
      <c r="G7" s="441"/>
      <c r="H7" s="441"/>
      <c r="I7" s="441"/>
      <c r="J7" s="441"/>
      <c r="K7" s="441"/>
      <c r="L7" s="441"/>
      <c r="M7" s="441"/>
      <c r="N7" s="441"/>
      <c r="O7" s="441"/>
      <c r="P7" s="441"/>
      <c r="Q7" s="441"/>
      <c r="R7" s="441"/>
    </row>
    <row r="8" spans="1:18" ht="15.75" customHeight="1">
      <c r="A8" s="434" t="s">
        <v>551</v>
      </c>
      <c r="B8" s="320" t="s">
        <v>602</v>
      </c>
      <c r="C8" s="438"/>
      <c r="D8" s="438"/>
      <c r="E8" s="438"/>
      <c r="F8" s="438"/>
      <c r="G8" s="439"/>
      <c r="H8" s="439"/>
      <c r="I8" s="439"/>
      <c r="J8" s="439"/>
      <c r="K8" s="439"/>
      <c r="L8" s="439"/>
      <c r="M8" s="439"/>
      <c r="N8" s="439"/>
      <c r="O8" s="439"/>
      <c r="P8" s="439"/>
      <c r="Q8" s="439"/>
      <c r="R8" s="439"/>
    </row>
    <row r="9" spans="1:18" ht="15" customHeight="1">
      <c r="A9" s="434" t="s">
        <v>552</v>
      </c>
      <c r="B9" s="1" t="s">
        <v>603</v>
      </c>
      <c r="C9" s="439"/>
      <c r="D9" s="439"/>
      <c r="E9" s="439"/>
      <c r="F9" s="439"/>
      <c r="G9" s="439"/>
      <c r="H9" s="439"/>
      <c r="I9" s="439"/>
      <c r="J9" s="439"/>
      <c r="K9" s="439"/>
      <c r="L9" s="439"/>
      <c r="M9" s="439"/>
      <c r="N9" s="439"/>
      <c r="O9" s="439"/>
      <c r="P9" s="439"/>
      <c r="Q9" s="439"/>
      <c r="R9" s="439"/>
    </row>
    <row r="10" spans="1:18" ht="37.5" customHeight="1">
      <c r="A10" s="434" t="s">
        <v>553</v>
      </c>
      <c r="B10" s="440" t="s">
        <v>611</v>
      </c>
      <c r="C10" s="441"/>
      <c r="D10" s="441"/>
      <c r="E10" s="441"/>
      <c r="F10" s="441"/>
      <c r="G10" s="441"/>
      <c r="H10" s="441"/>
      <c r="I10" s="441"/>
      <c r="J10" s="441"/>
      <c r="K10" s="441"/>
      <c r="L10" s="441"/>
      <c r="M10" s="441"/>
      <c r="N10" s="441"/>
      <c r="O10" s="441"/>
      <c r="P10" s="441"/>
      <c r="Q10" s="441"/>
      <c r="R10" s="441"/>
    </row>
    <row r="11" spans="1:18" ht="18" customHeight="1">
      <c r="A11" s="434" t="s">
        <v>554</v>
      </c>
      <c r="B11" s="48" t="s">
        <v>612</v>
      </c>
      <c r="C11" s="441"/>
      <c r="D11" s="441"/>
      <c r="E11" s="441"/>
      <c r="F11" s="441"/>
      <c r="G11" s="441"/>
      <c r="H11" s="441"/>
      <c r="I11" s="441"/>
      <c r="J11" s="441"/>
      <c r="K11" s="441"/>
      <c r="L11" s="441"/>
      <c r="M11" s="441"/>
      <c r="N11" s="441"/>
      <c r="O11" s="441"/>
      <c r="P11" s="441"/>
      <c r="Q11" s="441"/>
      <c r="R11" s="441"/>
    </row>
    <row r="12" spans="1:18" ht="39.75" customHeight="1">
      <c r="A12" s="434" t="s">
        <v>555</v>
      </c>
      <c r="B12" s="438" t="s">
        <v>619</v>
      </c>
      <c r="C12" s="439"/>
      <c r="D12" s="439"/>
      <c r="E12" s="439"/>
      <c r="F12" s="439"/>
      <c r="G12" s="439"/>
      <c r="H12" s="439"/>
      <c r="I12" s="439"/>
      <c r="J12" s="439"/>
      <c r="K12" s="439"/>
      <c r="L12" s="439"/>
      <c r="M12" s="439"/>
      <c r="N12" s="439"/>
      <c r="O12" s="439"/>
      <c r="P12" s="439"/>
      <c r="Q12" s="439"/>
      <c r="R12" s="439"/>
    </row>
    <row r="13" spans="1:2" ht="12.75">
      <c r="A13" s="434" t="s">
        <v>615</v>
      </c>
      <c r="B13" s="434" t="s">
        <v>634</v>
      </c>
    </row>
    <row r="14" spans="1:2" ht="12.75">
      <c r="A14" s="434" t="s">
        <v>616</v>
      </c>
      <c r="B14" s="434" t="s">
        <v>635</v>
      </c>
    </row>
    <row r="15" spans="1:2" ht="25.5">
      <c r="A15" s="434" t="s">
        <v>617</v>
      </c>
      <c r="B15" s="438" t="s">
        <v>636</v>
      </c>
    </row>
    <row r="16" spans="1:2" ht="25.5">
      <c r="A16" s="434" t="s">
        <v>618</v>
      </c>
      <c r="B16" s="438" t="s">
        <v>651</v>
      </c>
    </row>
    <row r="17" spans="1:2" ht="12.75">
      <c r="A17" s="434" t="s">
        <v>640</v>
      </c>
      <c r="B17" s="434" t="s">
        <v>648</v>
      </c>
    </row>
    <row r="18" spans="1:2" ht="12.75">
      <c r="A18" s="434" t="s">
        <v>641</v>
      </c>
      <c r="B18" s="434" t="s">
        <v>649</v>
      </c>
    </row>
    <row r="19" spans="1:2" ht="25.5">
      <c r="A19" s="434" t="s">
        <v>642</v>
      </c>
      <c r="B19" s="438" t="s">
        <v>650</v>
      </c>
    </row>
    <row r="20" spans="1:2" ht="25.5">
      <c r="A20" s="434" t="s">
        <v>655</v>
      </c>
      <c r="B20" s="438" t="s">
        <v>656</v>
      </c>
    </row>
    <row r="21" spans="1:2" ht="12.75">
      <c r="A21" s="434" t="s">
        <v>658</v>
      </c>
      <c r="B21" s="438" t="s">
        <v>815</v>
      </c>
    </row>
    <row r="22" spans="1:2" ht="12.75">
      <c r="A22" s="434" t="s">
        <v>659</v>
      </c>
      <c r="B22" s="438" t="s">
        <v>816</v>
      </c>
    </row>
    <row r="23" spans="1:2" ht="12.75">
      <c r="A23" s="434" t="s">
        <v>660</v>
      </c>
      <c r="B23" s="438" t="s">
        <v>666</v>
      </c>
    </row>
    <row r="24" spans="1:2" ht="12.75">
      <c r="A24" s="434" t="s">
        <v>661</v>
      </c>
      <c r="B24" s="438" t="s">
        <v>678</v>
      </c>
    </row>
    <row r="25" spans="1:2" ht="25.5">
      <c r="A25" s="434" t="s">
        <v>670</v>
      </c>
      <c r="B25" s="438" t="s">
        <v>679</v>
      </c>
    </row>
    <row r="26" spans="1:2" ht="25.5">
      <c r="A26" s="434" t="s">
        <v>671</v>
      </c>
      <c r="B26" s="438" t="s">
        <v>680</v>
      </c>
    </row>
    <row r="27" spans="1:2" ht="12.75">
      <c r="A27" s="434" t="s">
        <v>672</v>
      </c>
      <c r="B27" s="438" t="s">
        <v>681</v>
      </c>
    </row>
    <row r="28" spans="1:2" ht="12.75">
      <c r="A28" s="434" t="s">
        <v>673</v>
      </c>
      <c r="B28" s="133" t="s">
        <v>685</v>
      </c>
    </row>
    <row r="29" spans="1:2" ht="12.75">
      <c r="A29" s="434" t="s">
        <v>688</v>
      </c>
      <c r="B29" s="133" t="s">
        <v>690</v>
      </c>
    </row>
    <row r="30" spans="1:2" ht="12.75">
      <c r="A30" s="434" t="s">
        <v>692</v>
      </c>
      <c r="B30" s="434" t="s">
        <v>693</v>
      </c>
    </row>
    <row r="31" spans="1:2" ht="25.5">
      <c r="A31" s="434" t="s">
        <v>699</v>
      </c>
      <c r="B31" s="438" t="s">
        <v>712</v>
      </c>
    </row>
    <row r="32" spans="1:2" ht="38.25">
      <c r="A32" s="434" t="s">
        <v>700</v>
      </c>
      <c r="B32" s="438" t="s">
        <v>713</v>
      </c>
    </row>
    <row r="33" spans="1:2" ht="12.75">
      <c r="A33" s="434" t="s">
        <v>701</v>
      </c>
      <c r="B33" s="438" t="s">
        <v>714</v>
      </c>
    </row>
    <row r="34" spans="1:2" ht="101.25" customHeight="1">
      <c r="A34" s="434" t="s">
        <v>702</v>
      </c>
      <c r="B34" s="438" t="s">
        <v>727</v>
      </c>
    </row>
    <row r="35" spans="1:2" ht="35.25" customHeight="1">
      <c r="A35" s="434" t="s">
        <v>720</v>
      </c>
      <c r="B35" s="438" t="s">
        <v>728</v>
      </c>
    </row>
    <row r="36" spans="1:2" ht="38.25">
      <c r="A36" s="434" t="s">
        <v>721</v>
      </c>
      <c r="B36" s="438" t="s">
        <v>753</v>
      </c>
    </row>
    <row r="37" spans="1:2" ht="25.5">
      <c r="A37" s="434" t="s">
        <v>722</v>
      </c>
      <c r="B37" s="438" t="s">
        <v>754</v>
      </c>
    </row>
    <row r="38" spans="1:2" ht="25.5">
      <c r="A38" s="434" t="s">
        <v>723</v>
      </c>
      <c r="B38" s="438" t="s">
        <v>755</v>
      </c>
    </row>
    <row r="39" spans="1:2" ht="12.75">
      <c r="A39" s="434" t="s">
        <v>724</v>
      </c>
      <c r="B39" s="438" t="s">
        <v>756</v>
      </c>
    </row>
    <row r="40" spans="1:2" ht="102">
      <c r="A40" s="434" t="s">
        <v>725</v>
      </c>
      <c r="B40" s="438" t="s">
        <v>757</v>
      </c>
    </row>
    <row r="41" spans="1:3" ht="25.5">
      <c r="A41" s="434" t="s">
        <v>739</v>
      </c>
      <c r="B41" s="438" t="s">
        <v>274</v>
      </c>
      <c r="C41" s="326"/>
    </row>
    <row r="42" spans="1:3" ht="38.25">
      <c r="A42" s="434" t="s">
        <v>740</v>
      </c>
      <c r="B42" s="438" t="s">
        <v>273</v>
      </c>
      <c r="C42" s="326"/>
    </row>
    <row r="43" spans="1:3" ht="12.75">
      <c r="A43" s="434" t="s">
        <v>741</v>
      </c>
      <c r="B43" s="438" t="s">
        <v>267</v>
      </c>
      <c r="C43" s="326"/>
    </row>
    <row r="44" spans="1:3" ht="25.5">
      <c r="A44" s="434" t="s">
        <v>742</v>
      </c>
      <c r="B44" s="438" t="s">
        <v>268</v>
      </c>
      <c r="C44" s="326"/>
    </row>
    <row r="45" spans="1:2" ht="51">
      <c r="A45" s="434" t="s">
        <v>743</v>
      </c>
      <c r="B45" s="438" t="s">
        <v>801</v>
      </c>
    </row>
    <row r="46" spans="1:2" ht="12.75">
      <c r="A46" s="434" t="s">
        <v>744</v>
      </c>
      <c r="B46" s="438" t="s">
        <v>275</v>
      </c>
    </row>
    <row r="47" spans="1:2" ht="12.75">
      <c r="A47" s="434" t="s">
        <v>745</v>
      </c>
      <c r="B47" s="438" t="s">
        <v>515</v>
      </c>
    </row>
    <row r="48" spans="1:2" ht="38.25">
      <c r="A48" s="434" t="s">
        <v>760</v>
      </c>
      <c r="B48" s="438" t="s">
        <v>769</v>
      </c>
    </row>
    <row r="49" spans="1:2" ht="44.25" customHeight="1">
      <c r="A49" s="434" t="s">
        <v>761</v>
      </c>
      <c r="B49" s="438" t="s">
        <v>770</v>
      </c>
    </row>
    <row r="50" spans="1:2" ht="12.75">
      <c r="A50" s="434" t="s">
        <v>762</v>
      </c>
      <c r="B50" s="438" t="s">
        <v>377</v>
      </c>
    </row>
    <row r="51" spans="1:2" ht="51">
      <c r="A51" s="434" t="s">
        <v>763</v>
      </c>
      <c r="B51" s="438" t="s">
        <v>771</v>
      </c>
    </row>
    <row r="52" spans="1:2" ht="43.5" customHeight="1">
      <c r="A52" s="434" t="s">
        <v>764</v>
      </c>
      <c r="B52" s="438" t="s">
        <v>772</v>
      </c>
    </row>
    <row r="53" spans="1:2" ht="30" customHeight="1">
      <c r="A53" s="434" t="s">
        <v>765</v>
      </c>
      <c r="B53" s="438" t="s">
        <v>773</v>
      </c>
    </row>
    <row r="54" spans="1:2" ht="25.5">
      <c r="A54" s="434" t="s">
        <v>766</v>
      </c>
      <c r="B54" s="438" t="s">
        <v>510</v>
      </c>
    </row>
    <row r="55" spans="1:2" ht="12.75">
      <c r="A55" s="434" t="s">
        <v>767</v>
      </c>
      <c r="B55" s="438" t="s">
        <v>511</v>
      </c>
    </row>
    <row r="56" spans="1:2" ht="25.5">
      <c r="A56" s="434" t="s">
        <v>768</v>
      </c>
      <c r="B56" s="438" t="s">
        <v>786</v>
      </c>
    </row>
    <row r="57" spans="1:2" ht="25.5">
      <c r="A57" s="434" t="s">
        <v>782</v>
      </c>
      <c r="B57" s="438" t="s">
        <v>787</v>
      </c>
    </row>
    <row r="58" spans="1:2" ht="12" customHeight="1">
      <c r="A58" s="434" t="s">
        <v>783</v>
      </c>
      <c r="B58" s="438" t="s">
        <v>788</v>
      </c>
    </row>
    <row r="59" spans="1:2" ht="25.5">
      <c r="A59" s="434" t="s">
        <v>792</v>
      </c>
      <c r="B59" s="438" t="s">
        <v>793</v>
      </c>
    </row>
    <row r="60" spans="1:2" ht="12.75">
      <c r="A60" s="434" t="s">
        <v>805</v>
      </c>
      <c r="B60" s="438" t="s">
        <v>806</v>
      </c>
    </row>
    <row r="61" spans="1:2" ht="25.5" customHeight="1">
      <c r="A61" s="434" t="s">
        <v>811</v>
      </c>
      <c r="B61" s="438" t="s">
        <v>810</v>
      </c>
    </row>
  </sheetData>
  <sheetProtection/>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Z54"/>
  <sheetViews>
    <sheetView zoomScale="75" zoomScaleNormal="75" zoomScalePageLayoutView="0" workbookViewId="0" topLeftCell="A1">
      <selection activeCell="B10" sqref="B10"/>
    </sheetView>
  </sheetViews>
  <sheetFormatPr defaultColWidth="9.140625" defaultRowHeight="12.75"/>
  <cols>
    <col min="1" max="1" width="39.140625" style="8" customWidth="1"/>
    <col min="2" max="11" width="11.7109375" style="8" customWidth="1"/>
    <col min="12" max="13" width="7.8515625" style="8" customWidth="1"/>
    <col min="14" max="16384" width="9.140625" style="8" customWidth="1"/>
  </cols>
  <sheetData>
    <row r="1" spans="1:11" ht="18.75" customHeight="1">
      <c r="A1" s="198" t="s">
        <v>557</v>
      </c>
      <c r="B1" s="11"/>
      <c r="C1" s="11"/>
      <c r="D1" s="11"/>
      <c r="E1" s="11"/>
      <c r="F1" s="11"/>
      <c r="G1" s="11"/>
      <c r="H1" s="11"/>
      <c r="I1" s="11"/>
      <c r="J1" s="11"/>
      <c r="K1" s="11"/>
    </row>
    <row r="2" spans="1:11" ht="18.75" customHeight="1">
      <c r="A2" s="423" t="s">
        <v>534</v>
      </c>
      <c r="B2" s="11"/>
      <c r="C2" s="11"/>
      <c r="D2" s="11"/>
      <c r="E2" s="11"/>
      <c r="F2" s="11"/>
      <c r="G2" s="11"/>
      <c r="H2" s="11"/>
      <c r="I2" s="11"/>
      <c r="J2" s="11"/>
      <c r="K2" s="11"/>
    </row>
    <row r="3" spans="1:11" ht="18.75" customHeight="1">
      <c r="A3" s="423" t="s">
        <v>382</v>
      </c>
      <c r="B3" s="11"/>
      <c r="C3" s="11"/>
      <c r="D3" s="11"/>
      <c r="E3" s="11"/>
      <c r="F3" s="11"/>
      <c r="G3" s="11"/>
      <c r="H3" s="11"/>
      <c r="I3" s="11"/>
      <c r="J3" s="11"/>
      <c r="K3" s="11"/>
    </row>
    <row r="4" spans="1:11" ht="118.5" customHeight="1">
      <c r="A4" s="52" t="s">
        <v>558</v>
      </c>
      <c r="B4" s="429" t="s">
        <v>542</v>
      </c>
      <c r="C4" s="429" t="s">
        <v>539</v>
      </c>
      <c r="D4" s="430" t="s">
        <v>535</v>
      </c>
      <c r="E4" s="429" t="s">
        <v>536</v>
      </c>
      <c r="F4" s="429" t="s">
        <v>540</v>
      </c>
      <c r="G4" s="429" t="s">
        <v>541</v>
      </c>
      <c r="H4" s="429" t="s">
        <v>537</v>
      </c>
      <c r="I4" s="429" t="s">
        <v>160</v>
      </c>
      <c r="J4" s="429" t="s">
        <v>161</v>
      </c>
      <c r="K4" s="429" t="s">
        <v>538</v>
      </c>
    </row>
    <row r="5" spans="1:11" ht="15.75" customHeight="1">
      <c r="A5" s="424"/>
      <c r="B5" s="424"/>
      <c r="C5" s="424"/>
      <c r="D5" s="424"/>
      <c r="E5" s="424"/>
      <c r="F5" s="442"/>
      <c r="G5" s="421"/>
      <c r="H5" s="421"/>
      <c r="I5" s="443" t="s">
        <v>205</v>
      </c>
      <c r="J5" s="351"/>
      <c r="K5" s="421"/>
    </row>
    <row r="6" spans="1:13" ht="15.75">
      <c r="A6" s="408" t="s">
        <v>474</v>
      </c>
      <c r="B6" s="327">
        <v>21</v>
      </c>
      <c r="C6" s="327">
        <v>20</v>
      </c>
      <c r="D6" s="327">
        <v>24</v>
      </c>
      <c r="E6" s="327">
        <v>4</v>
      </c>
      <c r="F6" s="327">
        <v>1</v>
      </c>
      <c r="G6" s="327">
        <v>2</v>
      </c>
      <c r="H6" s="523">
        <v>6</v>
      </c>
      <c r="I6" s="327">
        <v>79</v>
      </c>
      <c r="J6" s="401">
        <v>21</v>
      </c>
      <c r="K6" s="286">
        <v>2770</v>
      </c>
      <c r="M6" s="51"/>
    </row>
    <row r="7" spans="1:11" ht="15.75">
      <c r="A7" s="408" t="s">
        <v>206</v>
      </c>
      <c r="B7" s="524"/>
      <c r="C7" s="524"/>
      <c r="D7" s="524"/>
      <c r="E7" s="524"/>
      <c r="F7" s="524"/>
      <c r="G7" s="524"/>
      <c r="H7" s="523"/>
      <c r="I7" s="327">
        <v>100</v>
      </c>
      <c r="J7" s="524"/>
      <c r="K7" s="286"/>
    </row>
    <row r="8" spans="1:11" ht="15">
      <c r="A8" s="425" t="s">
        <v>207</v>
      </c>
      <c r="B8" s="354">
        <v>26</v>
      </c>
      <c r="C8" s="354">
        <v>21</v>
      </c>
      <c r="D8" s="354">
        <v>22</v>
      </c>
      <c r="E8" s="354">
        <v>4</v>
      </c>
      <c r="F8" s="354">
        <v>2</v>
      </c>
      <c r="G8" s="354">
        <v>1</v>
      </c>
      <c r="H8" s="329">
        <v>5</v>
      </c>
      <c r="I8" s="354">
        <v>80</v>
      </c>
      <c r="J8" s="288">
        <v>20</v>
      </c>
      <c r="K8" s="286">
        <v>1240</v>
      </c>
    </row>
    <row r="9" spans="1:11" ht="15">
      <c r="A9" s="425" t="s">
        <v>208</v>
      </c>
      <c r="B9" s="354">
        <v>16</v>
      </c>
      <c r="C9" s="354">
        <v>18</v>
      </c>
      <c r="D9" s="354">
        <v>24</v>
      </c>
      <c r="E9" s="354">
        <v>4</v>
      </c>
      <c r="F9" s="354">
        <v>1</v>
      </c>
      <c r="G9" s="354">
        <v>3</v>
      </c>
      <c r="H9" s="329">
        <v>6</v>
      </c>
      <c r="I9" s="354">
        <v>72</v>
      </c>
      <c r="J9" s="288">
        <v>28</v>
      </c>
      <c r="K9" s="286">
        <v>1530</v>
      </c>
    </row>
    <row r="10" spans="1:25" ht="15">
      <c r="A10" s="55" t="s">
        <v>486</v>
      </c>
      <c r="B10" s="525" t="s">
        <v>807</v>
      </c>
      <c r="C10" s="525" t="s">
        <v>807</v>
      </c>
      <c r="D10" s="525" t="s">
        <v>807</v>
      </c>
      <c r="E10" s="525" t="s">
        <v>807</v>
      </c>
      <c r="F10" s="525" t="s">
        <v>807</v>
      </c>
      <c r="G10" s="525" t="s">
        <v>807</v>
      </c>
      <c r="H10" s="525" t="s">
        <v>807</v>
      </c>
      <c r="I10" s="525" t="s">
        <v>807</v>
      </c>
      <c r="J10" s="525" t="s">
        <v>807</v>
      </c>
      <c r="K10" s="525">
        <v>0</v>
      </c>
      <c r="O10" s="33"/>
      <c r="P10" s="33"/>
      <c r="Q10" s="33"/>
      <c r="R10" s="33"/>
      <c r="S10" s="33"/>
      <c r="T10" s="33"/>
      <c r="U10" s="33"/>
      <c r="V10" s="33"/>
      <c r="W10" s="33"/>
      <c r="X10" s="33"/>
      <c r="Y10" s="33"/>
    </row>
    <row r="11" spans="1:25" ht="15">
      <c r="A11" s="55" t="s">
        <v>487</v>
      </c>
      <c r="B11" s="525" t="s">
        <v>807</v>
      </c>
      <c r="C11" s="525" t="s">
        <v>807</v>
      </c>
      <c r="D11" s="525" t="s">
        <v>807</v>
      </c>
      <c r="E11" s="525" t="s">
        <v>807</v>
      </c>
      <c r="F11" s="525" t="s">
        <v>807</v>
      </c>
      <c r="G11" s="525" t="s">
        <v>807</v>
      </c>
      <c r="H11" s="525" t="s">
        <v>807</v>
      </c>
      <c r="I11" s="525" t="s">
        <v>807</v>
      </c>
      <c r="J11" s="525" t="s">
        <v>807</v>
      </c>
      <c r="K11" s="525">
        <v>0</v>
      </c>
      <c r="O11" s="33"/>
      <c r="P11" s="33"/>
      <c r="Q11" s="33"/>
      <c r="R11" s="33"/>
      <c r="S11" s="33"/>
      <c r="T11" s="33"/>
      <c r="U11" s="33"/>
      <c r="V11" s="33"/>
      <c r="W11" s="33"/>
      <c r="X11" s="33"/>
      <c r="Y11" s="33"/>
    </row>
    <row r="12" spans="1:11" ht="22.5" customHeight="1">
      <c r="A12" s="431" t="s">
        <v>48</v>
      </c>
      <c r="B12" s="408"/>
      <c r="C12" s="408"/>
      <c r="D12" s="408"/>
      <c r="E12" s="408"/>
      <c r="F12" s="408"/>
      <c r="G12" s="408"/>
      <c r="H12" s="408"/>
      <c r="I12" s="354"/>
      <c r="J12" s="408"/>
      <c r="K12" s="286"/>
    </row>
    <row r="13" spans="1:25" ht="15">
      <c r="A13" s="425" t="s">
        <v>209</v>
      </c>
      <c r="B13" s="354" t="s">
        <v>807</v>
      </c>
      <c r="C13" s="354" t="s">
        <v>807</v>
      </c>
      <c r="D13" s="355" t="s">
        <v>807</v>
      </c>
      <c r="E13" s="355" t="s">
        <v>807</v>
      </c>
      <c r="F13" s="355" t="s">
        <v>807</v>
      </c>
      <c r="G13" s="355" t="s">
        <v>807</v>
      </c>
      <c r="H13" s="355" t="s">
        <v>807</v>
      </c>
      <c r="I13" s="354" t="s">
        <v>807</v>
      </c>
      <c r="J13" s="288" t="s">
        <v>807</v>
      </c>
      <c r="K13" s="286">
        <v>30</v>
      </c>
      <c r="Q13" s="33"/>
      <c r="R13" s="33"/>
      <c r="S13" s="33"/>
      <c r="T13" s="33"/>
      <c r="U13" s="33"/>
      <c r="V13" s="33"/>
      <c r="W13" s="33"/>
      <c r="X13" s="33"/>
      <c r="Y13" s="33"/>
    </row>
    <row r="14" spans="1:11" ht="15">
      <c r="A14" s="425" t="s">
        <v>210</v>
      </c>
      <c r="B14" s="354">
        <v>21</v>
      </c>
      <c r="C14" s="354">
        <v>15</v>
      </c>
      <c r="D14" s="354">
        <v>17</v>
      </c>
      <c r="E14" s="354">
        <v>1</v>
      </c>
      <c r="F14" s="354">
        <v>0</v>
      </c>
      <c r="G14" s="354">
        <v>1</v>
      </c>
      <c r="H14" s="354">
        <v>9</v>
      </c>
      <c r="I14" s="354">
        <v>65</v>
      </c>
      <c r="J14" s="288">
        <v>35</v>
      </c>
      <c r="K14" s="286">
        <v>160</v>
      </c>
    </row>
    <row r="15" spans="1:11" ht="15">
      <c r="A15" s="425" t="s">
        <v>211</v>
      </c>
      <c r="B15" s="354">
        <v>23</v>
      </c>
      <c r="C15" s="354">
        <v>22</v>
      </c>
      <c r="D15" s="354">
        <v>18</v>
      </c>
      <c r="E15" s="354">
        <v>6</v>
      </c>
      <c r="F15" s="355">
        <v>2</v>
      </c>
      <c r="G15" s="354">
        <v>2</v>
      </c>
      <c r="H15" s="354">
        <v>4</v>
      </c>
      <c r="I15" s="354">
        <v>77</v>
      </c>
      <c r="J15" s="288">
        <v>23</v>
      </c>
      <c r="K15" s="286">
        <v>310</v>
      </c>
    </row>
    <row r="16" spans="1:11" ht="15">
      <c r="A16" s="425" t="s">
        <v>212</v>
      </c>
      <c r="B16" s="354">
        <v>27</v>
      </c>
      <c r="C16" s="354">
        <v>20</v>
      </c>
      <c r="D16" s="354">
        <v>25</v>
      </c>
      <c r="E16" s="354">
        <v>4</v>
      </c>
      <c r="F16" s="354">
        <v>2</v>
      </c>
      <c r="G16" s="354">
        <v>2</v>
      </c>
      <c r="H16" s="354">
        <v>4</v>
      </c>
      <c r="I16" s="354">
        <v>83</v>
      </c>
      <c r="J16" s="288">
        <v>17</v>
      </c>
      <c r="K16" s="286">
        <v>340</v>
      </c>
    </row>
    <row r="17" spans="1:11" ht="15">
      <c r="A17" s="425" t="s">
        <v>213</v>
      </c>
      <c r="B17" s="354">
        <v>29</v>
      </c>
      <c r="C17" s="354">
        <v>26</v>
      </c>
      <c r="D17" s="354">
        <v>23</v>
      </c>
      <c r="E17" s="354">
        <v>3</v>
      </c>
      <c r="F17" s="355">
        <v>1</v>
      </c>
      <c r="G17" s="355">
        <v>1</v>
      </c>
      <c r="H17" s="355">
        <v>5</v>
      </c>
      <c r="I17" s="354">
        <v>88</v>
      </c>
      <c r="J17" s="288">
        <v>12</v>
      </c>
      <c r="K17" s="286">
        <v>530</v>
      </c>
    </row>
    <row r="18" spans="1:11" ht="15">
      <c r="A18" s="425" t="s">
        <v>214</v>
      </c>
      <c r="B18" s="354">
        <v>18</v>
      </c>
      <c r="C18" s="354">
        <v>22</v>
      </c>
      <c r="D18" s="354">
        <v>31</v>
      </c>
      <c r="E18" s="354">
        <v>4</v>
      </c>
      <c r="F18" s="355">
        <v>2</v>
      </c>
      <c r="G18" s="355">
        <v>3</v>
      </c>
      <c r="H18" s="355">
        <v>7</v>
      </c>
      <c r="I18" s="354">
        <v>86</v>
      </c>
      <c r="J18" s="288">
        <v>14</v>
      </c>
      <c r="K18" s="286">
        <v>690</v>
      </c>
    </row>
    <row r="19" spans="1:11" ht="15">
      <c r="A19" s="425" t="s">
        <v>215</v>
      </c>
      <c r="B19" s="354">
        <v>13</v>
      </c>
      <c r="C19" s="354">
        <v>15</v>
      </c>
      <c r="D19" s="354">
        <v>28</v>
      </c>
      <c r="E19" s="354">
        <v>7</v>
      </c>
      <c r="F19" s="355">
        <v>3</v>
      </c>
      <c r="G19" s="355">
        <v>3</v>
      </c>
      <c r="H19" s="355">
        <v>5</v>
      </c>
      <c r="I19" s="354">
        <v>74</v>
      </c>
      <c r="J19" s="288">
        <v>26</v>
      </c>
      <c r="K19" s="286">
        <v>550</v>
      </c>
    </row>
    <row r="20" spans="1:11" ht="15">
      <c r="A20" s="425" t="s">
        <v>216</v>
      </c>
      <c r="B20" s="354">
        <v>7</v>
      </c>
      <c r="C20" s="354">
        <v>9</v>
      </c>
      <c r="D20" s="354">
        <v>28</v>
      </c>
      <c r="E20" s="354">
        <v>7</v>
      </c>
      <c r="F20" s="355">
        <v>1</v>
      </c>
      <c r="G20" s="355">
        <v>3</v>
      </c>
      <c r="H20" s="355">
        <v>7</v>
      </c>
      <c r="I20" s="354">
        <v>62</v>
      </c>
      <c r="J20" s="288">
        <v>38</v>
      </c>
      <c r="K20" s="286">
        <v>170</v>
      </c>
    </row>
    <row r="21" spans="1:11" ht="15.75">
      <c r="A21" s="35" t="s">
        <v>802</v>
      </c>
      <c r="B21" s="354"/>
      <c r="C21" s="354"/>
      <c r="D21" s="354"/>
      <c r="E21" s="354"/>
      <c r="F21" s="355"/>
      <c r="G21" s="355"/>
      <c r="H21" s="355"/>
      <c r="I21" s="354"/>
      <c r="J21" s="288"/>
      <c r="K21" s="286"/>
    </row>
    <row r="22" spans="1:11" ht="15">
      <c r="A22" s="8" t="s">
        <v>803</v>
      </c>
      <c r="B22" s="354">
        <v>12</v>
      </c>
      <c r="C22" s="354">
        <v>14</v>
      </c>
      <c r="D22" s="354">
        <v>20</v>
      </c>
      <c r="E22" s="354">
        <v>4</v>
      </c>
      <c r="F22" s="355">
        <v>1</v>
      </c>
      <c r="G22" s="355">
        <v>3</v>
      </c>
      <c r="H22" s="355">
        <v>7</v>
      </c>
      <c r="I22" s="354">
        <v>62</v>
      </c>
      <c r="J22" s="288">
        <v>38</v>
      </c>
      <c r="K22" s="286">
        <v>710</v>
      </c>
    </row>
    <row r="23" spans="1:11" ht="15">
      <c r="A23" s="8" t="s">
        <v>804</v>
      </c>
      <c r="B23" s="354">
        <v>24</v>
      </c>
      <c r="C23" s="354">
        <v>21</v>
      </c>
      <c r="D23" s="354">
        <v>23</v>
      </c>
      <c r="E23" s="354">
        <v>4</v>
      </c>
      <c r="F23" s="355">
        <v>2</v>
      </c>
      <c r="G23" s="355">
        <v>1</v>
      </c>
      <c r="H23" s="355">
        <v>5</v>
      </c>
      <c r="I23" s="354">
        <v>80</v>
      </c>
      <c r="J23" s="288">
        <v>20</v>
      </c>
      <c r="K23" s="286">
        <v>2050</v>
      </c>
    </row>
    <row r="24" spans="1:11" ht="24" customHeight="1">
      <c r="A24" s="66" t="s">
        <v>88</v>
      </c>
      <c r="B24" s="354"/>
      <c r="C24" s="354"/>
      <c r="D24" s="354"/>
      <c r="E24" s="354"/>
      <c r="F24" s="354"/>
      <c r="G24" s="354"/>
      <c r="H24" s="354"/>
      <c r="I24" s="354"/>
      <c r="J24" s="354"/>
      <c r="K24" s="55"/>
    </row>
    <row r="25" spans="1:11" ht="15">
      <c r="A25" s="425" t="s">
        <v>217</v>
      </c>
      <c r="B25" s="354">
        <v>30</v>
      </c>
      <c r="C25" s="354">
        <v>20</v>
      </c>
      <c r="D25" s="354">
        <v>31</v>
      </c>
      <c r="E25" s="354">
        <v>2</v>
      </c>
      <c r="F25" s="355">
        <v>3</v>
      </c>
      <c r="G25" s="355">
        <v>2</v>
      </c>
      <c r="H25" s="355">
        <v>6</v>
      </c>
      <c r="I25" s="354">
        <v>93</v>
      </c>
      <c r="J25" s="288">
        <v>7</v>
      </c>
      <c r="K25" s="286">
        <v>170</v>
      </c>
    </row>
    <row r="26" spans="1:11" ht="15">
      <c r="A26" s="425" t="s">
        <v>478</v>
      </c>
      <c r="B26" s="354">
        <v>29</v>
      </c>
      <c r="C26" s="354">
        <v>22</v>
      </c>
      <c r="D26" s="354">
        <v>23</v>
      </c>
      <c r="E26" s="354">
        <v>4</v>
      </c>
      <c r="F26" s="355">
        <v>1</v>
      </c>
      <c r="G26" s="355">
        <v>1</v>
      </c>
      <c r="H26" s="355">
        <v>4</v>
      </c>
      <c r="I26" s="354">
        <v>85</v>
      </c>
      <c r="J26" s="288">
        <v>15</v>
      </c>
      <c r="K26" s="286">
        <v>870</v>
      </c>
    </row>
    <row r="27" spans="1:11" ht="15">
      <c r="A27" s="425" t="s">
        <v>479</v>
      </c>
      <c r="B27" s="354">
        <v>24</v>
      </c>
      <c r="C27" s="354">
        <v>29</v>
      </c>
      <c r="D27" s="354">
        <v>20</v>
      </c>
      <c r="E27" s="355">
        <v>2</v>
      </c>
      <c r="F27" s="355">
        <v>2</v>
      </c>
      <c r="G27" s="355">
        <v>1</v>
      </c>
      <c r="H27" s="355">
        <v>5</v>
      </c>
      <c r="I27" s="354">
        <v>84</v>
      </c>
      <c r="J27" s="288">
        <v>16</v>
      </c>
      <c r="K27" s="286">
        <v>290</v>
      </c>
    </row>
    <row r="28" spans="1:11" ht="17.25" customHeight="1">
      <c r="A28" s="425" t="s">
        <v>220</v>
      </c>
      <c r="B28" s="354">
        <v>25</v>
      </c>
      <c r="C28" s="354">
        <v>20</v>
      </c>
      <c r="D28" s="354">
        <v>14</v>
      </c>
      <c r="E28" s="355">
        <v>8</v>
      </c>
      <c r="F28" s="355">
        <v>1</v>
      </c>
      <c r="G28" s="355">
        <v>0</v>
      </c>
      <c r="H28" s="355">
        <v>2</v>
      </c>
      <c r="I28" s="354">
        <v>70</v>
      </c>
      <c r="J28" s="288">
        <v>30</v>
      </c>
      <c r="K28" s="286">
        <v>70</v>
      </c>
    </row>
    <row r="29" spans="1:11" ht="15">
      <c r="A29" s="425" t="s">
        <v>221</v>
      </c>
      <c r="B29" s="354">
        <v>11</v>
      </c>
      <c r="C29" s="354">
        <v>16</v>
      </c>
      <c r="D29" s="354">
        <v>31</v>
      </c>
      <c r="E29" s="354">
        <v>7</v>
      </c>
      <c r="F29" s="355">
        <v>2</v>
      </c>
      <c r="G29" s="355">
        <v>3</v>
      </c>
      <c r="H29" s="355">
        <v>6</v>
      </c>
      <c r="I29" s="354">
        <v>75</v>
      </c>
      <c r="J29" s="288">
        <v>25</v>
      </c>
      <c r="K29" s="286">
        <v>1130</v>
      </c>
    </row>
    <row r="30" spans="1:11" ht="15">
      <c r="A30" s="425" t="s">
        <v>222</v>
      </c>
      <c r="B30" s="354">
        <v>16</v>
      </c>
      <c r="C30" s="354">
        <v>6</v>
      </c>
      <c r="D30" s="354">
        <v>12</v>
      </c>
      <c r="E30" s="355">
        <v>1</v>
      </c>
      <c r="F30" s="355">
        <v>0</v>
      </c>
      <c r="G30" s="355">
        <v>1</v>
      </c>
      <c r="H30" s="355">
        <v>15</v>
      </c>
      <c r="I30" s="354">
        <v>50</v>
      </c>
      <c r="J30" s="288">
        <v>50</v>
      </c>
      <c r="K30" s="286">
        <v>70</v>
      </c>
    </row>
    <row r="31" spans="1:11" ht="15">
      <c r="A31" s="425" t="s">
        <v>223</v>
      </c>
      <c r="B31" s="354">
        <v>11</v>
      </c>
      <c r="C31" s="354">
        <v>14</v>
      </c>
      <c r="D31" s="354">
        <v>12</v>
      </c>
      <c r="E31" s="355">
        <v>2</v>
      </c>
      <c r="F31" s="355">
        <v>0</v>
      </c>
      <c r="G31" s="355">
        <v>2</v>
      </c>
      <c r="H31" s="355">
        <v>8</v>
      </c>
      <c r="I31" s="354">
        <v>50</v>
      </c>
      <c r="J31" s="288">
        <v>50</v>
      </c>
      <c r="K31" s="286">
        <v>60</v>
      </c>
    </row>
    <row r="32" spans="1:11" ht="15">
      <c r="A32" s="425" t="s">
        <v>224</v>
      </c>
      <c r="B32" s="354">
        <v>7</v>
      </c>
      <c r="C32" s="354">
        <v>8</v>
      </c>
      <c r="D32" s="354">
        <v>7</v>
      </c>
      <c r="E32" s="355">
        <v>4</v>
      </c>
      <c r="F32" s="355">
        <v>0</v>
      </c>
      <c r="G32" s="355">
        <v>6</v>
      </c>
      <c r="H32" s="355">
        <v>3</v>
      </c>
      <c r="I32" s="354">
        <v>35</v>
      </c>
      <c r="J32" s="288">
        <v>65</v>
      </c>
      <c r="K32" s="286">
        <v>80</v>
      </c>
    </row>
    <row r="33" spans="1:11" ht="21.75" customHeight="1">
      <c r="A33" s="66" t="s">
        <v>87</v>
      </c>
      <c r="B33" s="55"/>
      <c r="C33" s="55"/>
      <c r="D33" s="55"/>
      <c r="E33" s="55"/>
      <c r="F33" s="426"/>
      <c r="G33" s="426"/>
      <c r="H33" s="426"/>
      <c r="I33" s="327"/>
      <c r="J33" s="401"/>
      <c r="K33" s="286"/>
    </row>
    <row r="34" spans="1:11" ht="15">
      <c r="A34" s="55" t="s">
        <v>493</v>
      </c>
      <c r="B34" s="354">
        <v>14</v>
      </c>
      <c r="C34" s="354">
        <v>17</v>
      </c>
      <c r="D34" s="354">
        <v>13</v>
      </c>
      <c r="E34" s="354">
        <v>2</v>
      </c>
      <c r="F34" s="354">
        <v>0</v>
      </c>
      <c r="G34" s="354">
        <v>2</v>
      </c>
      <c r="H34" s="354">
        <v>9</v>
      </c>
      <c r="I34" s="354">
        <v>57</v>
      </c>
      <c r="J34" s="354">
        <v>43</v>
      </c>
      <c r="K34" s="47">
        <v>210</v>
      </c>
    </row>
    <row r="35" spans="1:11" ht="15">
      <c r="A35" s="55" t="s">
        <v>494</v>
      </c>
      <c r="B35" s="354">
        <v>10</v>
      </c>
      <c r="C35" s="354">
        <v>13</v>
      </c>
      <c r="D35" s="354">
        <v>18</v>
      </c>
      <c r="E35" s="354">
        <v>2</v>
      </c>
      <c r="F35" s="354">
        <v>0</v>
      </c>
      <c r="G35" s="354">
        <v>2</v>
      </c>
      <c r="H35" s="354">
        <v>10</v>
      </c>
      <c r="I35" s="354">
        <v>56</v>
      </c>
      <c r="J35" s="354">
        <v>44</v>
      </c>
      <c r="K35" s="47">
        <v>310</v>
      </c>
    </row>
    <row r="36" spans="1:11" ht="15">
      <c r="A36" s="55" t="s">
        <v>495</v>
      </c>
      <c r="B36" s="354">
        <v>17</v>
      </c>
      <c r="C36" s="354">
        <v>16</v>
      </c>
      <c r="D36" s="354">
        <v>18</v>
      </c>
      <c r="E36" s="354">
        <v>4</v>
      </c>
      <c r="F36" s="354">
        <v>1</v>
      </c>
      <c r="G36" s="354">
        <v>2</v>
      </c>
      <c r="H36" s="354">
        <v>7</v>
      </c>
      <c r="I36" s="354">
        <v>65</v>
      </c>
      <c r="J36" s="354">
        <v>35</v>
      </c>
      <c r="K36" s="47">
        <v>370</v>
      </c>
    </row>
    <row r="37" spans="1:11" ht="15">
      <c r="A37" s="55" t="s">
        <v>496</v>
      </c>
      <c r="B37" s="354">
        <v>16</v>
      </c>
      <c r="C37" s="354">
        <v>14</v>
      </c>
      <c r="D37" s="354">
        <v>25</v>
      </c>
      <c r="E37" s="354">
        <v>3</v>
      </c>
      <c r="F37" s="354">
        <v>3</v>
      </c>
      <c r="G37" s="354">
        <v>2</v>
      </c>
      <c r="H37" s="354">
        <v>5</v>
      </c>
      <c r="I37" s="354">
        <v>69</v>
      </c>
      <c r="J37" s="354">
        <v>31</v>
      </c>
      <c r="K37" s="47">
        <v>330</v>
      </c>
    </row>
    <row r="38" spans="1:11" ht="15" customHeight="1">
      <c r="A38" s="55" t="s">
        <v>497</v>
      </c>
      <c r="B38" s="354">
        <v>25</v>
      </c>
      <c r="C38" s="354">
        <v>23</v>
      </c>
      <c r="D38" s="354">
        <v>20</v>
      </c>
      <c r="E38" s="354">
        <v>4</v>
      </c>
      <c r="F38" s="354">
        <v>1</v>
      </c>
      <c r="G38" s="354">
        <v>2</v>
      </c>
      <c r="H38" s="354">
        <v>4</v>
      </c>
      <c r="I38" s="354">
        <v>80</v>
      </c>
      <c r="J38" s="354">
        <v>20</v>
      </c>
      <c r="K38" s="47">
        <v>290</v>
      </c>
    </row>
    <row r="39" spans="1:11" ht="15" customHeight="1">
      <c r="A39" s="55" t="s">
        <v>498</v>
      </c>
      <c r="B39" s="354">
        <v>25</v>
      </c>
      <c r="C39" s="354">
        <v>19</v>
      </c>
      <c r="D39" s="354">
        <v>26</v>
      </c>
      <c r="E39" s="354">
        <v>6</v>
      </c>
      <c r="F39" s="354">
        <v>2</v>
      </c>
      <c r="G39" s="354">
        <v>1</v>
      </c>
      <c r="H39" s="354">
        <v>5</v>
      </c>
      <c r="I39" s="354">
        <v>82</v>
      </c>
      <c r="J39" s="354">
        <v>18</v>
      </c>
      <c r="K39" s="47">
        <v>450</v>
      </c>
    </row>
    <row r="40" spans="1:11" ht="15" customHeight="1">
      <c r="A40" s="55" t="s">
        <v>499</v>
      </c>
      <c r="B40" s="354">
        <v>24</v>
      </c>
      <c r="C40" s="354">
        <v>25</v>
      </c>
      <c r="D40" s="354">
        <v>21</v>
      </c>
      <c r="E40" s="354">
        <v>4</v>
      </c>
      <c r="F40" s="354">
        <v>0</v>
      </c>
      <c r="G40" s="354">
        <v>2</v>
      </c>
      <c r="H40" s="354">
        <v>6</v>
      </c>
      <c r="I40" s="354">
        <v>82</v>
      </c>
      <c r="J40" s="354">
        <v>18</v>
      </c>
      <c r="K40" s="47">
        <v>310</v>
      </c>
    </row>
    <row r="41" spans="1:11" ht="15" customHeight="1">
      <c r="A41" s="55" t="s">
        <v>500</v>
      </c>
      <c r="B41" s="354">
        <v>25</v>
      </c>
      <c r="C41" s="354">
        <v>23</v>
      </c>
      <c r="D41" s="354">
        <v>29</v>
      </c>
      <c r="E41" s="354">
        <v>5</v>
      </c>
      <c r="F41" s="354">
        <v>3</v>
      </c>
      <c r="G41" s="354">
        <v>3</v>
      </c>
      <c r="H41" s="354">
        <v>3</v>
      </c>
      <c r="I41" s="354">
        <v>91</v>
      </c>
      <c r="J41" s="354">
        <v>9</v>
      </c>
      <c r="K41" s="47">
        <v>440</v>
      </c>
    </row>
    <row r="42" spans="1:12" ht="24.75" customHeight="1">
      <c r="A42" s="66" t="s">
        <v>232</v>
      </c>
      <c r="B42" s="55"/>
      <c r="C42" s="55"/>
      <c r="D42" s="55"/>
      <c r="E42" s="55"/>
      <c r="F42" s="427"/>
      <c r="G42" s="427"/>
      <c r="H42" s="427"/>
      <c r="I42" s="327">
        <v>100</v>
      </c>
      <c r="J42" s="401"/>
      <c r="K42" s="286"/>
      <c r="L42" s="11"/>
    </row>
    <row r="43" spans="1:11" ht="15">
      <c r="A43" s="425" t="s">
        <v>255</v>
      </c>
      <c r="B43" s="354">
        <v>19</v>
      </c>
      <c r="C43" s="354">
        <v>15</v>
      </c>
      <c r="D43" s="354">
        <v>15</v>
      </c>
      <c r="E43" s="354">
        <v>3</v>
      </c>
      <c r="F43" s="355">
        <v>0</v>
      </c>
      <c r="G43" s="355">
        <v>2</v>
      </c>
      <c r="H43" s="355">
        <v>5</v>
      </c>
      <c r="I43" s="354">
        <v>59</v>
      </c>
      <c r="J43" s="288">
        <v>41</v>
      </c>
      <c r="K43" s="286">
        <v>330</v>
      </c>
    </row>
    <row r="44" spans="1:11" ht="15">
      <c r="A44" s="428">
        <v>2</v>
      </c>
      <c r="B44" s="354">
        <v>22</v>
      </c>
      <c r="C44" s="354">
        <v>16</v>
      </c>
      <c r="D44" s="354">
        <v>23</v>
      </c>
      <c r="E44" s="354">
        <v>6</v>
      </c>
      <c r="F44" s="355">
        <v>1</v>
      </c>
      <c r="G44" s="355">
        <v>3</v>
      </c>
      <c r="H44" s="355">
        <v>6</v>
      </c>
      <c r="I44" s="354">
        <v>76</v>
      </c>
      <c r="J44" s="288">
        <v>24</v>
      </c>
      <c r="K44" s="286">
        <v>440</v>
      </c>
    </row>
    <row r="45" spans="1:11" ht="15">
      <c r="A45" s="428">
        <v>3</v>
      </c>
      <c r="B45" s="354">
        <v>23</v>
      </c>
      <c r="C45" s="354">
        <v>21</v>
      </c>
      <c r="D45" s="354">
        <v>20</v>
      </c>
      <c r="E45" s="354">
        <v>2</v>
      </c>
      <c r="F45" s="355">
        <v>4</v>
      </c>
      <c r="G45" s="355">
        <v>2</v>
      </c>
      <c r="H45" s="355">
        <v>4</v>
      </c>
      <c r="I45" s="354">
        <v>76</v>
      </c>
      <c r="J45" s="288">
        <v>24</v>
      </c>
      <c r="K45" s="286">
        <v>650</v>
      </c>
    </row>
    <row r="46" spans="1:11" ht="15">
      <c r="A46" s="428">
        <v>4</v>
      </c>
      <c r="B46" s="354">
        <v>21</v>
      </c>
      <c r="C46" s="354">
        <v>24</v>
      </c>
      <c r="D46" s="354">
        <v>27</v>
      </c>
      <c r="E46" s="354">
        <v>5</v>
      </c>
      <c r="F46" s="355">
        <v>0</v>
      </c>
      <c r="G46" s="355">
        <v>1</v>
      </c>
      <c r="H46" s="355">
        <v>6</v>
      </c>
      <c r="I46" s="354">
        <v>84</v>
      </c>
      <c r="J46" s="288">
        <v>16</v>
      </c>
      <c r="K46" s="286">
        <v>720</v>
      </c>
    </row>
    <row r="47" spans="1:11" ht="15" customHeight="1">
      <c r="A47" s="425" t="s">
        <v>256</v>
      </c>
      <c r="B47" s="354">
        <v>19</v>
      </c>
      <c r="C47" s="354">
        <v>20</v>
      </c>
      <c r="D47" s="354">
        <v>27</v>
      </c>
      <c r="E47" s="354">
        <v>5</v>
      </c>
      <c r="F47" s="355">
        <v>2</v>
      </c>
      <c r="G47" s="355">
        <v>2</v>
      </c>
      <c r="H47" s="355">
        <v>6</v>
      </c>
      <c r="I47" s="354">
        <v>81</v>
      </c>
      <c r="J47" s="288">
        <v>19</v>
      </c>
      <c r="K47" s="286">
        <v>630</v>
      </c>
    </row>
    <row r="48" spans="1:12" ht="27" customHeight="1">
      <c r="A48" s="66" t="s">
        <v>235</v>
      </c>
      <c r="B48" s="526"/>
      <c r="C48" s="526"/>
      <c r="D48" s="526"/>
      <c r="E48" s="526"/>
      <c r="F48" s="427"/>
      <c r="G48" s="427"/>
      <c r="H48" s="427"/>
      <c r="I48" s="354"/>
      <c r="J48" s="288"/>
      <c r="K48" s="286"/>
      <c r="L48" s="11"/>
    </row>
    <row r="49" spans="1:11" ht="15" customHeight="1">
      <c r="A49" s="425" t="s">
        <v>236</v>
      </c>
      <c r="B49" s="354">
        <v>18</v>
      </c>
      <c r="C49" s="354">
        <v>18</v>
      </c>
      <c r="D49" s="354">
        <v>20</v>
      </c>
      <c r="E49" s="354">
        <v>4</v>
      </c>
      <c r="F49" s="355">
        <v>1</v>
      </c>
      <c r="G49" s="355">
        <v>2</v>
      </c>
      <c r="H49" s="355">
        <v>8</v>
      </c>
      <c r="I49" s="354">
        <v>70</v>
      </c>
      <c r="J49" s="288">
        <v>30</v>
      </c>
      <c r="K49" s="286">
        <v>780</v>
      </c>
    </row>
    <row r="50" spans="1:11" ht="15" customHeight="1">
      <c r="A50" s="425" t="s">
        <v>237</v>
      </c>
      <c r="B50" s="354">
        <v>23</v>
      </c>
      <c r="C50" s="354">
        <v>20</v>
      </c>
      <c r="D50" s="354">
        <v>23</v>
      </c>
      <c r="E50" s="354">
        <v>5</v>
      </c>
      <c r="F50" s="355">
        <v>2</v>
      </c>
      <c r="G50" s="355">
        <v>2</v>
      </c>
      <c r="H50" s="355">
        <v>4</v>
      </c>
      <c r="I50" s="354">
        <v>77</v>
      </c>
      <c r="J50" s="288">
        <v>23</v>
      </c>
      <c r="K50" s="286">
        <v>820</v>
      </c>
    </row>
    <row r="51" spans="1:11" ht="15" customHeight="1">
      <c r="A51" s="425" t="s">
        <v>238</v>
      </c>
      <c r="B51" s="354">
        <v>19</v>
      </c>
      <c r="C51" s="354">
        <v>19</v>
      </c>
      <c r="D51" s="354">
        <v>28</v>
      </c>
      <c r="E51" s="354">
        <v>4</v>
      </c>
      <c r="F51" s="355">
        <v>1</v>
      </c>
      <c r="G51" s="355">
        <v>1</v>
      </c>
      <c r="H51" s="355">
        <v>4</v>
      </c>
      <c r="I51" s="354">
        <v>76</v>
      </c>
      <c r="J51" s="288">
        <v>24</v>
      </c>
      <c r="K51" s="286">
        <v>280</v>
      </c>
    </row>
    <row r="52" spans="1:11" ht="15" customHeight="1">
      <c r="A52" s="425" t="s">
        <v>239</v>
      </c>
      <c r="B52" s="354">
        <v>30</v>
      </c>
      <c r="C52" s="354">
        <v>20</v>
      </c>
      <c r="D52" s="354">
        <v>23</v>
      </c>
      <c r="E52" s="354">
        <v>6</v>
      </c>
      <c r="F52" s="355">
        <v>2</v>
      </c>
      <c r="G52" s="355">
        <v>3</v>
      </c>
      <c r="H52" s="355">
        <v>1</v>
      </c>
      <c r="I52" s="354">
        <v>85</v>
      </c>
      <c r="J52" s="288">
        <v>15</v>
      </c>
      <c r="K52" s="286">
        <v>130</v>
      </c>
    </row>
    <row r="53" spans="1:11" ht="15" customHeight="1">
      <c r="A53" s="425" t="s">
        <v>240</v>
      </c>
      <c r="B53" s="354">
        <v>21</v>
      </c>
      <c r="C53" s="354">
        <v>21</v>
      </c>
      <c r="D53" s="354">
        <v>29</v>
      </c>
      <c r="E53" s="354">
        <v>4</v>
      </c>
      <c r="F53" s="355">
        <v>2</v>
      </c>
      <c r="G53" s="355">
        <v>2</v>
      </c>
      <c r="H53" s="355">
        <v>4</v>
      </c>
      <c r="I53" s="354">
        <v>83</v>
      </c>
      <c r="J53" s="288">
        <v>17</v>
      </c>
      <c r="K53" s="286">
        <v>390</v>
      </c>
    </row>
    <row r="54" spans="1:26" ht="15" customHeight="1">
      <c r="A54" s="425" t="s">
        <v>241</v>
      </c>
      <c r="B54" s="354">
        <v>30</v>
      </c>
      <c r="C54" s="354">
        <v>26</v>
      </c>
      <c r="D54" s="354">
        <v>21</v>
      </c>
      <c r="E54" s="354">
        <v>4</v>
      </c>
      <c r="F54" s="355">
        <v>1</v>
      </c>
      <c r="G54" s="355">
        <v>1</v>
      </c>
      <c r="H54" s="355">
        <v>4</v>
      </c>
      <c r="I54" s="354">
        <v>87</v>
      </c>
      <c r="J54" s="288">
        <v>13</v>
      </c>
      <c r="K54" s="286">
        <v>380</v>
      </c>
      <c r="O54" s="7"/>
      <c r="P54" s="7"/>
      <c r="Q54" s="7"/>
      <c r="R54" s="7"/>
      <c r="S54" s="7"/>
      <c r="T54" s="7"/>
      <c r="U54" s="7"/>
      <c r="Y54" s="7"/>
      <c r="Z54" s="7"/>
    </row>
  </sheetData>
  <sheetProtection/>
  <printOptions/>
  <pageMargins left="0.7480314960629921" right="0.5511811023622047" top="0.984251968503937" bottom="0.984251968503937" header="0.5118110236220472" footer="0.5118110236220472"/>
  <pageSetup fitToHeight="1" fitToWidth="1" horizontalDpi="600" verticalDpi="600" orientation="portrait" paperSize="9" scale="49" r:id="rId2"/>
  <headerFooter alignWithMargins="0">
    <oddHeader>&amp;R&amp;"Arial,Bold"&amp;16PERSONAL AND CROSS-MODAL TRAVEL</oddHeader>
  </headerFooter>
  <tableParts>
    <tablePart r:id="rId1"/>
  </tableParts>
</worksheet>
</file>

<file path=xl/worksheets/sheet8.xml><?xml version="1.0" encoding="utf-8"?>
<worksheet xmlns="http://schemas.openxmlformats.org/spreadsheetml/2006/main" xmlns:r="http://schemas.openxmlformats.org/officeDocument/2006/relationships">
  <sheetPr>
    <tabColor rgb="FFFF0000"/>
    <pageSetUpPr fitToPage="1"/>
  </sheetPr>
  <dimension ref="A1:AD67"/>
  <sheetViews>
    <sheetView zoomScale="75" zoomScaleNormal="75" zoomScalePageLayoutView="0" workbookViewId="0" topLeftCell="A1">
      <selection activeCell="A2" sqref="A2"/>
    </sheetView>
  </sheetViews>
  <sheetFormatPr defaultColWidth="9.140625" defaultRowHeight="12.75"/>
  <cols>
    <col min="1" max="1" width="46.140625" style="8" customWidth="1"/>
    <col min="2" max="13" width="14.28125" style="8" customWidth="1"/>
    <col min="14" max="16384" width="9.140625" style="8" customWidth="1"/>
  </cols>
  <sheetData>
    <row r="1" spans="1:12" ht="15.75">
      <c r="A1" s="66" t="s">
        <v>573</v>
      </c>
      <c r="B1" s="55"/>
      <c r="C1" s="55"/>
      <c r="D1" s="55"/>
      <c r="E1" s="55"/>
      <c r="F1" s="55"/>
      <c r="G1" s="55"/>
      <c r="H1" s="55"/>
      <c r="I1" s="55"/>
      <c r="J1" s="55" t="s">
        <v>73</v>
      </c>
      <c r="L1" s="11"/>
    </row>
    <row r="2" spans="1:12" ht="15">
      <c r="A2" s="55" t="s">
        <v>534</v>
      </c>
      <c r="B2" s="55"/>
      <c r="C2" s="55"/>
      <c r="D2" s="55"/>
      <c r="E2" s="55"/>
      <c r="F2" s="55"/>
      <c r="G2" s="55"/>
      <c r="H2" s="55"/>
      <c r="I2" s="327"/>
      <c r="J2" s="55"/>
      <c r="L2" s="11"/>
    </row>
    <row r="3" spans="1:12" ht="16.5">
      <c r="A3" s="423" t="s">
        <v>382</v>
      </c>
      <c r="B3" s="55"/>
      <c r="C3" s="55"/>
      <c r="D3" s="55"/>
      <c r="E3" s="55"/>
      <c r="F3" s="55"/>
      <c r="G3" s="55"/>
      <c r="H3" s="55"/>
      <c r="I3" s="55"/>
      <c r="J3" s="55"/>
      <c r="L3" s="11"/>
    </row>
    <row r="4" spans="1:27" ht="78.75">
      <c r="A4" s="35" t="s">
        <v>574</v>
      </c>
      <c r="B4" s="445" t="s">
        <v>560</v>
      </c>
      <c r="C4" s="445" t="s">
        <v>559</v>
      </c>
      <c r="D4" s="445" t="s">
        <v>561</v>
      </c>
      <c r="E4" s="445" t="s">
        <v>562</v>
      </c>
      <c r="F4" s="445" t="s">
        <v>563</v>
      </c>
      <c r="G4" s="445" t="s">
        <v>564</v>
      </c>
      <c r="H4" s="445" t="s">
        <v>565</v>
      </c>
      <c r="I4" s="445" t="s">
        <v>566</v>
      </c>
      <c r="J4" s="445" t="s">
        <v>567</v>
      </c>
      <c r="K4" s="445" t="s">
        <v>568</v>
      </c>
      <c r="L4" s="445" t="s">
        <v>569</v>
      </c>
      <c r="M4" s="445" t="s">
        <v>575</v>
      </c>
      <c r="N4" s="46"/>
      <c r="O4" s="46"/>
      <c r="Q4" s="527"/>
      <c r="R4" s="527"/>
      <c r="S4" s="527"/>
      <c r="T4" s="527"/>
      <c r="U4" s="527"/>
      <c r="V4" s="527"/>
      <c r="W4" s="527"/>
      <c r="X4" s="527"/>
      <c r="Y4" s="527"/>
      <c r="Z4" s="527"/>
      <c r="AA4" s="528"/>
    </row>
    <row r="5" spans="2:13" ht="21.75" customHeight="1">
      <c r="B5" s="11"/>
      <c r="C5" s="11"/>
      <c r="D5" s="11"/>
      <c r="E5" s="11"/>
      <c r="F5" s="11"/>
      <c r="G5" s="11"/>
      <c r="H5" s="11"/>
      <c r="J5" s="29"/>
      <c r="L5" s="46" t="s">
        <v>54</v>
      </c>
      <c r="M5" s="422"/>
    </row>
    <row r="6" spans="1:15" ht="15.75">
      <c r="A6" s="220" t="s">
        <v>473</v>
      </c>
      <c r="B6" s="401">
        <v>33.5</v>
      </c>
      <c r="C6" s="401">
        <v>18</v>
      </c>
      <c r="D6" s="401">
        <v>26.5</v>
      </c>
      <c r="E6" s="401">
        <v>22.1</v>
      </c>
      <c r="F6" s="401">
        <v>66.5</v>
      </c>
      <c r="G6" s="298">
        <v>9610</v>
      </c>
      <c r="H6" s="401">
        <v>38</v>
      </c>
      <c r="I6" s="351">
        <v>18.9</v>
      </c>
      <c r="J6" s="351">
        <v>19</v>
      </c>
      <c r="K6" s="401">
        <v>24.1</v>
      </c>
      <c r="L6" s="401">
        <v>62</v>
      </c>
      <c r="M6" s="298">
        <v>9610</v>
      </c>
      <c r="O6" s="51"/>
    </row>
    <row r="7" spans="1:15" ht="24.75" customHeight="1">
      <c r="A7" s="446" t="s">
        <v>206</v>
      </c>
      <c r="B7" s="402"/>
      <c r="C7" s="402"/>
      <c r="D7" s="402"/>
      <c r="E7" s="402"/>
      <c r="F7" s="401"/>
      <c r="G7" s="403"/>
      <c r="H7" s="402"/>
      <c r="I7" s="404"/>
      <c r="J7" s="404"/>
      <c r="K7" s="401"/>
      <c r="L7" s="401"/>
      <c r="M7" s="403"/>
      <c r="O7" s="51"/>
    </row>
    <row r="8" spans="1:15" ht="15">
      <c r="A8" s="223" t="s">
        <v>207</v>
      </c>
      <c r="B8" s="288">
        <v>32</v>
      </c>
      <c r="C8" s="288">
        <v>18</v>
      </c>
      <c r="D8" s="288">
        <v>26</v>
      </c>
      <c r="E8" s="288">
        <v>24</v>
      </c>
      <c r="F8" s="288">
        <v>68</v>
      </c>
      <c r="G8" s="298">
        <v>4280</v>
      </c>
      <c r="H8" s="288">
        <v>36</v>
      </c>
      <c r="I8" s="405">
        <v>20</v>
      </c>
      <c r="J8" s="405">
        <v>19</v>
      </c>
      <c r="K8" s="288">
        <v>25</v>
      </c>
      <c r="L8" s="288">
        <v>64</v>
      </c>
      <c r="M8" s="298">
        <v>4280</v>
      </c>
      <c r="O8" s="51"/>
    </row>
    <row r="9" spans="1:15" ht="15">
      <c r="A9" s="223" t="s">
        <v>208</v>
      </c>
      <c r="B9" s="288">
        <v>35</v>
      </c>
      <c r="C9" s="288">
        <v>18</v>
      </c>
      <c r="D9" s="288">
        <v>27</v>
      </c>
      <c r="E9" s="288">
        <v>20</v>
      </c>
      <c r="F9" s="288">
        <v>65</v>
      </c>
      <c r="G9" s="298">
        <v>5330</v>
      </c>
      <c r="H9" s="288">
        <v>40</v>
      </c>
      <c r="I9" s="405">
        <v>18</v>
      </c>
      <c r="J9" s="405">
        <v>19</v>
      </c>
      <c r="K9" s="288">
        <v>23</v>
      </c>
      <c r="L9" s="288">
        <v>60</v>
      </c>
      <c r="M9" s="298">
        <v>5330</v>
      </c>
      <c r="O9" s="51"/>
    </row>
    <row r="10" spans="1:27" ht="15">
      <c r="A10" s="51" t="s">
        <v>486</v>
      </c>
      <c r="B10" s="359" t="s">
        <v>807</v>
      </c>
      <c r="C10" s="359" t="s">
        <v>807</v>
      </c>
      <c r="D10" s="359" t="s">
        <v>807</v>
      </c>
      <c r="E10" s="359" t="s">
        <v>807</v>
      </c>
      <c r="F10" s="359" t="s">
        <v>807</v>
      </c>
      <c r="G10" s="108">
        <v>0</v>
      </c>
      <c r="H10" s="355" t="s">
        <v>807</v>
      </c>
      <c r="I10" s="359" t="s">
        <v>807</v>
      </c>
      <c r="J10" s="359" t="s">
        <v>807</v>
      </c>
      <c r="K10" s="359" t="s">
        <v>807</v>
      </c>
      <c r="L10" s="359" t="s">
        <v>807</v>
      </c>
      <c r="M10" s="409">
        <v>0</v>
      </c>
      <c r="O10" s="51"/>
      <c r="Q10" s="525"/>
      <c r="R10" s="525"/>
      <c r="S10" s="525"/>
      <c r="T10" s="525"/>
      <c r="U10" s="525"/>
      <c r="W10" s="525"/>
      <c r="X10" s="525"/>
      <c r="Y10" s="525"/>
      <c r="Z10" s="525"/>
      <c r="AA10" s="525"/>
    </row>
    <row r="11" spans="1:27" ht="15">
      <c r="A11" s="51" t="s">
        <v>487</v>
      </c>
      <c r="B11" s="359" t="s">
        <v>807</v>
      </c>
      <c r="C11" s="359" t="s">
        <v>807</v>
      </c>
      <c r="D11" s="359" t="s">
        <v>807</v>
      </c>
      <c r="E11" s="359" t="s">
        <v>807</v>
      </c>
      <c r="F11" s="359" t="s">
        <v>807</v>
      </c>
      <c r="G11" s="108">
        <v>0</v>
      </c>
      <c r="H11" s="355" t="s">
        <v>807</v>
      </c>
      <c r="I11" s="359" t="s">
        <v>807</v>
      </c>
      <c r="J11" s="359" t="s">
        <v>807</v>
      </c>
      <c r="K11" s="359" t="s">
        <v>807</v>
      </c>
      <c r="L11" s="359" t="s">
        <v>807</v>
      </c>
      <c r="M11" s="409">
        <v>0</v>
      </c>
      <c r="O11" s="51"/>
      <c r="Q11" s="525"/>
      <c r="R11" s="525"/>
      <c r="S11" s="525"/>
      <c r="T11" s="525"/>
      <c r="U11" s="525"/>
      <c r="W11" s="525"/>
      <c r="X11" s="525"/>
      <c r="Y11" s="525"/>
      <c r="Z11" s="525"/>
      <c r="AA11" s="525"/>
    </row>
    <row r="12" spans="1:15" ht="24" customHeight="1">
      <c r="A12" s="446" t="s">
        <v>48</v>
      </c>
      <c r="B12" s="406"/>
      <c r="C12" s="406"/>
      <c r="D12" s="406"/>
      <c r="E12" s="406"/>
      <c r="F12" s="288"/>
      <c r="G12" s="403"/>
      <c r="H12" s="406"/>
      <c r="I12" s="407"/>
      <c r="J12" s="407"/>
      <c r="K12" s="288"/>
      <c r="L12" s="288"/>
      <c r="M12" s="403"/>
      <c r="O12" s="51"/>
    </row>
    <row r="13" spans="1:15" ht="15">
      <c r="A13" s="223" t="s">
        <v>242</v>
      </c>
      <c r="B13" s="288">
        <v>22</v>
      </c>
      <c r="C13" s="288">
        <v>18</v>
      </c>
      <c r="D13" s="288">
        <v>37</v>
      </c>
      <c r="E13" s="288">
        <v>23</v>
      </c>
      <c r="F13" s="288">
        <v>78</v>
      </c>
      <c r="G13" s="298">
        <v>190</v>
      </c>
      <c r="H13" s="288">
        <v>35</v>
      </c>
      <c r="I13" s="405">
        <v>18</v>
      </c>
      <c r="J13" s="405">
        <v>23</v>
      </c>
      <c r="K13" s="288">
        <v>24</v>
      </c>
      <c r="L13" s="288">
        <v>65</v>
      </c>
      <c r="M13" s="298">
        <v>190</v>
      </c>
      <c r="O13" s="51"/>
    </row>
    <row r="14" spans="1:15" ht="15">
      <c r="A14" s="223" t="s">
        <v>210</v>
      </c>
      <c r="B14" s="288">
        <v>23</v>
      </c>
      <c r="C14" s="288">
        <v>18</v>
      </c>
      <c r="D14" s="288">
        <v>31</v>
      </c>
      <c r="E14" s="288">
        <v>28</v>
      </c>
      <c r="F14" s="288">
        <v>77</v>
      </c>
      <c r="G14" s="298">
        <v>990</v>
      </c>
      <c r="H14" s="288">
        <v>35</v>
      </c>
      <c r="I14" s="405">
        <v>22</v>
      </c>
      <c r="J14" s="405">
        <v>22</v>
      </c>
      <c r="K14" s="288">
        <v>21</v>
      </c>
      <c r="L14" s="288">
        <v>65</v>
      </c>
      <c r="M14" s="298">
        <v>990</v>
      </c>
      <c r="O14" s="51"/>
    </row>
    <row r="15" spans="1:15" ht="15">
      <c r="A15" s="223" t="s">
        <v>211</v>
      </c>
      <c r="B15" s="288">
        <v>26</v>
      </c>
      <c r="C15" s="288">
        <v>20</v>
      </c>
      <c r="D15" s="288">
        <v>28</v>
      </c>
      <c r="E15" s="288">
        <v>27</v>
      </c>
      <c r="F15" s="288">
        <v>74</v>
      </c>
      <c r="G15" s="298">
        <v>1460</v>
      </c>
      <c r="H15" s="288">
        <v>33</v>
      </c>
      <c r="I15" s="405">
        <v>21</v>
      </c>
      <c r="J15" s="405">
        <v>20</v>
      </c>
      <c r="K15" s="288">
        <v>26</v>
      </c>
      <c r="L15" s="288">
        <v>67</v>
      </c>
      <c r="M15" s="298">
        <v>1460</v>
      </c>
      <c r="O15" s="51"/>
    </row>
    <row r="16" spans="1:15" ht="15">
      <c r="A16" s="223" t="s">
        <v>212</v>
      </c>
      <c r="B16" s="288">
        <v>32</v>
      </c>
      <c r="C16" s="288">
        <v>18</v>
      </c>
      <c r="D16" s="288">
        <v>28</v>
      </c>
      <c r="E16" s="288">
        <v>22</v>
      </c>
      <c r="F16" s="288">
        <v>68</v>
      </c>
      <c r="G16" s="298">
        <v>1350</v>
      </c>
      <c r="H16" s="288">
        <v>30</v>
      </c>
      <c r="I16" s="405">
        <v>21</v>
      </c>
      <c r="J16" s="405">
        <v>19</v>
      </c>
      <c r="K16" s="288">
        <v>29</v>
      </c>
      <c r="L16" s="288">
        <v>70</v>
      </c>
      <c r="M16" s="298">
        <v>1350</v>
      </c>
      <c r="O16" s="51"/>
    </row>
    <row r="17" spans="1:15" ht="15">
      <c r="A17" s="223" t="s">
        <v>213</v>
      </c>
      <c r="B17" s="288">
        <v>36</v>
      </c>
      <c r="C17" s="288">
        <v>19</v>
      </c>
      <c r="D17" s="288">
        <v>26</v>
      </c>
      <c r="E17" s="288">
        <v>19</v>
      </c>
      <c r="F17" s="288">
        <v>64</v>
      </c>
      <c r="G17" s="298">
        <v>1650</v>
      </c>
      <c r="H17" s="288">
        <v>36</v>
      </c>
      <c r="I17" s="405">
        <v>19</v>
      </c>
      <c r="J17" s="405">
        <v>18</v>
      </c>
      <c r="K17" s="288">
        <v>26</v>
      </c>
      <c r="L17" s="288">
        <v>64</v>
      </c>
      <c r="M17" s="298">
        <v>1650</v>
      </c>
      <c r="O17" s="51"/>
    </row>
    <row r="18" spans="1:15" ht="15">
      <c r="A18" s="223" t="s">
        <v>214</v>
      </c>
      <c r="B18" s="288">
        <v>36</v>
      </c>
      <c r="C18" s="288">
        <v>17</v>
      </c>
      <c r="D18" s="288">
        <v>26</v>
      </c>
      <c r="E18" s="288">
        <v>21</v>
      </c>
      <c r="F18" s="288">
        <v>64</v>
      </c>
      <c r="G18" s="298">
        <v>1670</v>
      </c>
      <c r="H18" s="288">
        <v>39</v>
      </c>
      <c r="I18" s="405">
        <v>15</v>
      </c>
      <c r="J18" s="405">
        <v>20</v>
      </c>
      <c r="K18" s="288">
        <v>26</v>
      </c>
      <c r="L18" s="288">
        <v>61</v>
      </c>
      <c r="M18" s="298">
        <v>1670</v>
      </c>
      <c r="O18" s="51"/>
    </row>
    <row r="19" spans="1:15" ht="15">
      <c r="A19" s="223" t="s">
        <v>215</v>
      </c>
      <c r="B19" s="288">
        <v>47</v>
      </c>
      <c r="C19" s="288">
        <v>16</v>
      </c>
      <c r="D19" s="288">
        <v>19</v>
      </c>
      <c r="E19" s="288">
        <v>19</v>
      </c>
      <c r="F19" s="288">
        <v>53</v>
      </c>
      <c r="G19" s="298">
        <v>1500</v>
      </c>
      <c r="H19" s="288">
        <v>50</v>
      </c>
      <c r="I19" s="405">
        <v>16</v>
      </c>
      <c r="J19" s="405">
        <v>15</v>
      </c>
      <c r="K19" s="288">
        <v>19</v>
      </c>
      <c r="L19" s="288">
        <v>50</v>
      </c>
      <c r="M19" s="298">
        <v>1500</v>
      </c>
      <c r="O19" s="51"/>
    </row>
    <row r="20" spans="1:15" ht="15">
      <c r="A20" s="223" t="s">
        <v>216</v>
      </c>
      <c r="B20" s="288">
        <v>60</v>
      </c>
      <c r="C20" s="288">
        <v>14</v>
      </c>
      <c r="D20" s="288">
        <v>14</v>
      </c>
      <c r="E20" s="288">
        <v>12</v>
      </c>
      <c r="F20" s="288">
        <v>40</v>
      </c>
      <c r="G20" s="298">
        <v>800</v>
      </c>
      <c r="H20" s="288">
        <v>68</v>
      </c>
      <c r="I20" s="405">
        <v>9</v>
      </c>
      <c r="J20" s="405">
        <v>11</v>
      </c>
      <c r="K20" s="288">
        <v>11</v>
      </c>
      <c r="L20" s="288">
        <v>32</v>
      </c>
      <c r="M20" s="298">
        <v>800</v>
      </c>
      <c r="O20" s="51"/>
    </row>
    <row r="21" spans="1:15" ht="24.75" customHeight="1">
      <c r="A21" s="35" t="s">
        <v>808</v>
      </c>
      <c r="B21" s="288"/>
      <c r="C21" s="288"/>
      <c r="D21" s="288"/>
      <c r="E21" s="288"/>
      <c r="F21" s="288"/>
      <c r="G21" s="298"/>
      <c r="H21" s="288"/>
      <c r="I21" s="405"/>
      <c r="J21" s="405"/>
      <c r="K21" s="288"/>
      <c r="L21" s="288"/>
      <c r="M21" s="298"/>
      <c r="O21" s="51"/>
    </row>
    <row r="22" spans="1:15" ht="15">
      <c r="A22" s="8" t="s">
        <v>809</v>
      </c>
      <c r="B22" s="288">
        <v>52</v>
      </c>
      <c r="C22" s="288">
        <v>14</v>
      </c>
      <c r="D22" s="288">
        <v>19</v>
      </c>
      <c r="E22" s="288">
        <v>14</v>
      </c>
      <c r="F22" s="288">
        <v>48</v>
      </c>
      <c r="G22" s="298">
        <v>2810</v>
      </c>
      <c r="H22" s="288">
        <v>59</v>
      </c>
      <c r="I22" s="405">
        <v>12</v>
      </c>
      <c r="J22" s="405">
        <v>12</v>
      </c>
      <c r="K22" s="288">
        <v>17</v>
      </c>
      <c r="L22" s="288">
        <v>41</v>
      </c>
      <c r="M22" s="298">
        <v>2810</v>
      </c>
      <c r="O22" s="51"/>
    </row>
    <row r="23" spans="1:15" ht="15">
      <c r="A23" s="8" t="s">
        <v>804</v>
      </c>
      <c r="B23" s="288">
        <v>27</v>
      </c>
      <c r="C23" s="288">
        <v>19</v>
      </c>
      <c r="D23" s="288">
        <v>29</v>
      </c>
      <c r="E23" s="288">
        <v>24</v>
      </c>
      <c r="F23" s="288">
        <v>73</v>
      </c>
      <c r="G23" s="298">
        <v>6770</v>
      </c>
      <c r="H23" s="288">
        <v>31</v>
      </c>
      <c r="I23" s="405">
        <v>21</v>
      </c>
      <c r="J23" s="405">
        <v>21</v>
      </c>
      <c r="K23" s="288">
        <v>26</v>
      </c>
      <c r="L23" s="288">
        <v>69</v>
      </c>
      <c r="M23" s="298">
        <v>6770</v>
      </c>
      <c r="O23" s="51"/>
    </row>
    <row r="24" spans="1:15" ht="22.5" customHeight="1">
      <c r="A24" s="205" t="s">
        <v>513</v>
      </c>
      <c r="B24" s="126"/>
      <c r="C24" s="126"/>
      <c r="D24" s="126"/>
      <c r="E24" s="126"/>
      <c r="F24" s="126">
        <v>100</v>
      </c>
      <c r="G24" s="47"/>
      <c r="H24" s="354"/>
      <c r="I24" s="126"/>
      <c r="J24" s="126"/>
      <c r="K24" s="126"/>
      <c r="L24" s="126">
        <v>100</v>
      </c>
      <c r="M24" s="400"/>
      <c r="O24" s="51"/>
    </row>
    <row r="25" spans="1:15" ht="15">
      <c r="A25" s="51" t="s">
        <v>488</v>
      </c>
      <c r="B25" s="126">
        <v>35</v>
      </c>
      <c r="C25" s="126">
        <v>18</v>
      </c>
      <c r="D25" s="126">
        <v>26</v>
      </c>
      <c r="E25" s="126">
        <v>21</v>
      </c>
      <c r="F25" s="126">
        <v>65</v>
      </c>
      <c r="G25" s="47">
        <v>7520</v>
      </c>
      <c r="H25" s="354">
        <v>39</v>
      </c>
      <c r="I25" s="126">
        <v>18</v>
      </c>
      <c r="J25" s="126">
        <v>19</v>
      </c>
      <c r="K25" s="126">
        <v>24</v>
      </c>
      <c r="L25" s="126">
        <v>61</v>
      </c>
      <c r="M25" s="400">
        <v>7520</v>
      </c>
      <c r="O25" s="51"/>
    </row>
    <row r="26" spans="1:15" ht="15">
      <c r="A26" s="51" t="s">
        <v>489</v>
      </c>
      <c r="B26" s="126">
        <v>36</v>
      </c>
      <c r="C26" s="126">
        <v>16</v>
      </c>
      <c r="D26" s="126">
        <v>24</v>
      </c>
      <c r="E26" s="126">
        <v>24</v>
      </c>
      <c r="F26" s="126">
        <v>64</v>
      </c>
      <c r="G26" s="47">
        <v>1260</v>
      </c>
      <c r="H26" s="354">
        <v>35</v>
      </c>
      <c r="I26" s="126">
        <v>20</v>
      </c>
      <c r="J26" s="126">
        <v>18</v>
      </c>
      <c r="K26" s="126">
        <v>27</v>
      </c>
      <c r="L26" s="126">
        <v>65</v>
      </c>
      <c r="M26" s="400">
        <v>1260</v>
      </c>
      <c r="O26" s="51"/>
    </row>
    <row r="27" spans="1:15" ht="15">
      <c r="A27" s="51" t="s">
        <v>490</v>
      </c>
      <c r="B27" s="126">
        <v>25</v>
      </c>
      <c r="C27" s="126">
        <v>14</v>
      </c>
      <c r="D27" s="126">
        <v>24</v>
      </c>
      <c r="E27" s="126">
        <v>37</v>
      </c>
      <c r="F27" s="126">
        <v>75</v>
      </c>
      <c r="G27" s="47">
        <v>140</v>
      </c>
      <c r="H27" s="354">
        <v>26</v>
      </c>
      <c r="I27" s="126">
        <v>25</v>
      </c>
      <c r="J27" s="126">
        <v>20</v>
      </c>
      <c r="K27" s="126">
        <v>29</v>
      </c>
      <c r="L27" s="126">
        <v>74</v>
      </c>
      <c r="M27" s="400">
        <v>140</v>
      </c>
      <c r="O27" s="51"/>
    </row>
    <row r="28" spans="1:15" ht="15">
      <c r="A28" s="51" t="s">
        <v>491</v>
      </c>
      <c r="B28" s="126">
        <v>18</v>
      </c>
      <c r="C28" s="126">
        <v>18</v>
      </c>
      <c r="D28" s="126">
        <v>31</v>
      </c>
      <c r="E28" s="126">
        <v>33</v>
      </c>
      <c r="F28" s="126">
        <v>82</v>
      </c>
      <c r="G28" s="47">
        <v>390</v>
      </c>
      <c r="H28" s="354">
        <v>27</v>
      </c>
      <c r="I28" s="126">
        <v>24</v>
      </c>
      <c r="J28" s="126">
        <v>24</v>
      </c>
      <c r="K28" s="126">
        <v>26</v>
      </c>
      <c r="L28" s="126">
        <v>73</v>
      </c>
      <c r="M28" s="400">
        <v>390</v>
      </c>
      <c r="O28" s="51"/>
    </row>
    <row r="29" spans="1:15" ht="15">
      <c r="A29" s="51" t="s">
        <v>492</v>
      </c>
      <c r="B29" s="126">
        <v>32</v>
      </c>
      <c r="C29" s="126">
        <v>29</v>
      </c>
      <c r="D29" s="126">
        <v>24</v>
      </c>
      <c r="E29" s="126">
        <v>15</v>
      </c>
      <c r="F29" s="126">
        <v>68</v>
      </c>
      <c r="G29" s="47">
        <v>180</v>
      </c>
      <c r="H29" s="354">
        <v>52</v>
      </c>
      <c r="I29" s="126">
        <v>20</v>
      </c>
      <c r="J29" s="126">
        <v>14</v>
      </c>
      <c r="K29" s="126">
        <v>13</v>
      </c>
      <c r="L29" s="126">
        <v>48</v>
      </c>
      <c r="M29" s="400">
        <v>180</v>
      </c>
      <c r="O29" s="51"/>
    </row>
    <row r="30" spans="1:15" ht="15">
      <c r="A30" s="51" t="s">
        <v>70</v>
      </c>
      <c r="B30" s="126">
        <v>23</v>
      </c>
      <c r="C30" s="126">
        <v>18</v>
      </c>
      <c r="D30" s="126">
        <v>34</v>
      </c>
      <c r="E30" s="126">
        <v>25</v>
      </c>
      <c r="F30" s="126">
        <v>77</v>
      </c>
      <c r="G30" s="47">
        <v>130</v>
      </c>
      <c r="H30" s="354">
        <v>41</v>
      </c>
      <c r="I30" s="126">
        <v>21</v>
      </c>
      <c r="J30" s="126">
        <v>20</v>
      </c>
      <c r="K30" s="126">
        <v>18</v>
      </c>
      <c r="L30" s="126">
        <v>59</v>
      </c>
      <c r="M30" s="400">
        <v>130</v>
      </c>
      <c r="O30" s="51"/>
    </row>
    <row r="31" spans="1:15" ht="30" customHeight="1">
      <c r="A31" s="446" t="s">
        <v>88</v>
      </c>
      <c r="B31" s="406"/>
      <c r="C31" s="406"/>
      <c r="D31" s="406"/>
      <c r="E31" s="406"/>
      <c r="F31" s="288"/>
      <c r="G31" s="403"/>
      <c r="H31" s="406"/>
      <c r="I31" s="407"/>
      <c r="J31" s="407"/>
      <c r="K31" s="288"/>
      <c r="L31" s="288"/>
      <c r="M31" s="403"/>
      <c r="O31" s="51"/>
    </row>
    <row r="32" spans="1:15" ht="15">
      <c r="A32" s="223" t="s">
        <v>217</v>
      </c>
      <c r="B32" s="288">
        <v>34</v>
      </c>
      <c r="C32" s="288">
        <v>19</v>
      </c>
      <c r="D32" s="288">
        <v>21</v>
      </c>
      <c r="E32" s="288">
        <v>26</v>
      </c>
      <c r="F32" s="288">
        <v>66</v>
      </c>
      <c r="G32" s="298">
        <v>620</v>
      </c>
      <c r="H32" s="288">
        <v>26</v>
      </c>
      <c r="I32" s="405">
        <v>22</v>
      </c>
      <c r="J32" s="405">
        <v>21</v>
      </c>
      <c r="K32" s="288">
        <v>30</v>
      </c>
      <c r="L32" s="288">
        <v>74</v>
      </c>
      <c r="M32" s="298">
        <v>620</v>
      </c>
      <c r="O32" s="51"/>
    </row>
    <row r="33" spans="1:15" ht="15">
      <c r="A33" s="223" t="s">
        <v>218</v>
      </c>
      <c r="B33" s="288">
        <v>30</v>
      </c>
      <c r="C33" s="288">
        <v>19</v>
      </c>
      <c r="D33" s="288">
        <v>28</v>
      </c>
      <c r="E33" s="288">
        <v>23</v>
      </c>
      <c r="F33" s="288">
        <v>70</v>
      </c>
      <c r="G33" s="298">
        <v>3160</v>
      </c>
      <c r="H33" s="288">
        <v>33</v>
      </c>
      <c r="I33" s="405">
        <v>23</v>
      </c>
      <c r="J33" s="405">
        <v>20</v>
      </c>
      <c r="K33" s="288">
        <v>25</v>
      </c>
      <c r="L33" s="288">
        <v>67</v>
      </c>
      <c r="M33" s="298">
        <v>3160</v>
      </c>
      <c r="O33" s="51"/>
    </row>
    <row r="34" spans="1:15" ht="15">
      <c r="A34" s="223" t="s">
        <v>219</v>
      </c>
      <c r="B34" s="288">
        <v>25</v>
      </c>
      <c r="C34" s="288">
        <v>20</v>
      </c>
      <c r="D34" s="288">
        <v>34</v>
      </c>
      <c r="E34" s="288">
        <v>22</v>
      </c>
      <c r="F34" s="288">
        <v>75</v>
      </c>
      <c r="G34" s="298">
        <v>1030</v>
      </c>
      <c r="H34" s="288">
        <v>31</v>
      </c>
      <c r="I34" s="405">
        <v>19</v>
      </c>
      <c r="J34" s="405">
        <v>23</v>
      </c>
      <c r="K34" s="288">
        <v>27</v>
      </c>
      <c r="L34" s="288">
        <v>69</v>
      </c>
      <c r="M34" s="298">
        <v>1030</v>
      </c>
      <c r="O34" s="51"/>
    </row>
    <row r="35" spans="1:15" ht="15">
      <c r="A35" s="223" t="s">
        <v>243</v>
      </c>
      <c r="B35" s="288">
        <v>27</v>
      </c>
      <c r="C35" s="288">
        <v>14</v>
      </c>
      <c r="D35" s="288">
        <v>32</v>
      </c>
      <c r="E35" s="288">
        <v>26</v>
      </c>
      <c r="F35" s="288">
        <v>73</v>
      </c>
      <c r="G35" s="298">
        <v>350</v>
      </c>
      <c r="H35" s="288">
        <v>39</v>
      </c>
      <c r="I35" s="405">
        <v>16</v>
      </c>
      <c r="J35" s="405">
        <v>20</v>
      </c>
      <c r="K35" s="288">
        <v>26</v>
      </c>
      <c r="L35" s="288">
        <v>61</v>
      </c>
      <c r="M35" s="298">
        <v>350</v>
      </c>
      <c r="O35" s="51"/>
    </row>
    <row r="36" spans="1:15" ht="15">
      <c r="A36" s="223" t="s">
        <v>221</v>
      </c>
      <c r="B36" s="288">
        <v>45</v>
      </c>
      <c r="C36" s="288">
        <v>16</v>
      </c>
      <c r="D36" s="288">
        <v>21</v>
      </c>
      <c r="E36" s="288">
        <v>19</v>
      </c>
      <c r="F36" s="288">
        <v>55</v>
      </c>
      <c r="G36" s="298">
        <v>3240</v>
      </c>
      <c r="H36" s="288">
        <v>48</v>
      </c>
      <c r="I36" s="405">
        <v>14</v>
      </c>
      <c r="J36" s="405">
        <v>17</v>
      </c>
      <c r="K36" s="288">
        <v>22</v>
      </c>
      <c r="L36" s="288">
        <v>52</v>
      </c>
      <c r="M36" s="298">
        <v>3240</v>
      </c>
      <c r="O36" s="51"/>
    </row>
    <row r="37" spans="1:15" ht="15">
      <c r="A37" s="223" t="s">
        <v>244</v>
      </c>
      <c r="B37" s="288">
        <v>24</v>
      </c>
      <c r="C37" s="288">
        <v>16</v>
      </c>
      <c r="D37" s="288">
        <v>31</v>
      </c>
      <c r="E37" s="288">
        <v>29</v>
      </c>
      <c r="F37" s="288">
        <v>76</v>
      </c>
      <c r="G37" s="298">
        <v>280</v>
      </c>
      <c r="H37" s="288">
        <v>29</v>
      </c>
      <c r="I37" s="405">
        <v>19</v>
      </c>
      <c r="J37" s="405">
        <v>22</v>
      </c>
      <c r="K37" s="288">
        <v>31</v>
      </c>
      <c r="L37" s="288">
        <v>71</v>
      </c>
      <c r="M37" s="298">
        <v>280</v>
      </c>
      <c r="O37" s="51"/>
    </row>
    <row r="38" spans="1:15" ht="15" customHeight="1">
      <c r="A38" s="223" t="s">
        <v>223</v>
      </c>
      <c r="B38" s="288">
        <v>18</v>
      </c>
      <c r="C38" s="288">
        <v>17</v>
      </c>
      <c r="D38" s="288">
        <v>33</v>
      </c>
      <c r="E38" s="288">
        <v>32</v>
      </c>
      <c r="F38" s="288">
        <v>82</v>
      </c>
      <c r="G38" s="298">
        <v>270</v>
      </c>
      <c r="H38" s="288">
        <v>34</v>
      </c>
      <c r="I38" s="405">
        <v>23</v>
      </c>
      <c r="J38" s="405">
        <v>25</v>
      </c>
      <c r="K38" s="288">
        <v>18</v>
      </c>
      <c r="L38" s="288">
        <v>66</v>
      </c>
      <c r="M38" s="298">
        <v>270</v>
      </c>
      <c r="O38" s="51"/>
    </row>
    <row r="39" spans="1:15" ht="18" customHeight="1">
      <c r="A39" s="223" t="s">
        <v>224</v>
      </c>
      <c r="B39" s="288">
        <v>52</v>
      </c>
      <c r="C39" s="288">
        <v>17</v>
      </c>
      <c r="D39" s="288">
        <v>16</v>
      </c>
      <c r="E39" s="288">
        <v>15</v>
      </c>
      <c r="F39" s="288">
        <v>48</v>
      </c>
      <c r="G39" s="298">
        <v>500</v>
      </c>
      <c r="H39" s="288">
        <v>73</v>
      </c>
      <c r="I39" s="405">
        <v>6</v>
      </c>
      <c r="J39" s="405">
        <v>5</v>
      </c>
      <c r="K39" s="288">
        <v>17</v>
      </c>
      <c r="L39" s="288">
        <v>27</v>
      </c>
      <c r="M39" s="298">
        <v>500</v>
      </c>
      <c r="O39" s="51"/>
    </row>
    <row r="40" spans="1:16" ht="24.75" customHeight="1">
      <c r="A40" s="446" t="s">
        <v>87</v>
      </c>
      <c r="B40" s="408"/>
      <c r="C40" s="408"/>
      <c r="D40" s="288"/>
      <c r="E40" s="288"/>
      <c r="F40" s="288"/>
      <c r="G40" s="298"/>
      <c r="H40" s="288"/>
      <c r="I40" s="405"/>
      <c r="J40" s="405"/>
      <c r="K40" s="288"/>
      <c r="L40" s="288"/>
      <c r="M40" s="298"/>
      <c r="O40" s="51"/>
      <c r="P40" s="322"/>
    </row>
    <row r="41" spans="1:16" ht="15" customHeight="1">
      <c r="A41" s="223" t="s">
        <v>225</v>
      </c>
      <c r="B41" s="288">
        <v>32</v>
      </c>
      <c r="C41" s="288">
        <v>16</v>
      </c>
      <c r="D41" s="288">
        <v>24</v>
      </c>
      <c r="E41" s="288">
        <v>28</v>
      </c>
      <c r="F41" s="288">
        <v>68</v>
      </c>
      <c r="G41" s="298">
        <v>880</v>
      </c>
      <c r="H41" s="288">
        <v>45</v>
      </c>
      <c r="I41" s="405">
        <v>15</v>
      </c>
      <c r="J41" s="405">
        <v>18</v>
      </c>
      <c r="K41" s="288">
        <v>22</v>
      </c>
      <c r="L41" s="288">
        <v>55</v>
      </c>
      <c r="M41" s="298">
        <v>880</v>
      </c>
      <c r="O41" s="51"/>
      <c r="P41" s="322"/>
    </row>
    <row r="42" spans="1:15" ht="15" customHeight="1">
      <c r="A42" s="223" t="s">
        <v>226</v>
      </c>
      <c r="B42" s="288">
        <v>36</v>
      </c>
      <c r="C42" s="288">
        <v>17</v>
      </c>
      <c r="D42" s="288">
        <v>27</v>
      </c>
      <c r="E42" s="288">
        <v>20</v>
      </c>
      <c r="F42" s="288">
        <v>64</v>
      </c>
      <c r="G42" s="298">
        <v>1390</v>
      </c>
      <c r="H42" s="288">
        <v>46</v>
      </c>
      <c r="I42" s="405">
        <v>18</v>
      </c>
      <c r="J42" s="405">
        <v>15</v>
      </c>
      <c r="K42" s="288">
        <v>21</v>
      </c>
      <c r="L42" s="288">
        <v>54</v>
      </c>
      <c r="M42" s="298">
        <v>1390</v>
      </c>
      <c r="O42" s="51"/>
    </row>
    <row r="43" spans="1:15" ht="15" customHeight="1">
      <c r="A43" s="223" t="s">
        <v>227</v>
      </c>
      <c r="B43" s="288">
        <v>39</v>
      </c>
      <c r="C43" s="288">
        <v>17</v>
      </c>
      <c r="D43" s="288">
        <v>25</v>
      </c>
      <c r="E43" s="288">
        <v>19</v>
      </c>
      <c r="F43" s="288">
        <v>61</v>
      </c>
      <c r="G43" s="298">
        <v>1450</v>
      </c>
      <c r="H43" s="288">
        <v>48</v>
      </c>
      <c r="I43" s="405">
        <v>16</v>
      </c>
      <c r="J43" s="405">
        <v>16</v>
      </c>
      <c r="K43" s="288">
        <v>19</v>
      </c>
      <c r="L43" s="288">
        <v>52</v>
      </c>
      <c r="M43" s="298">
        <v>1450</v>
      </c>
      <c r="O43" s="51"/>
    </row>
    <row r="44" spans="1:15" ht="15" customHeight="1">
      <c r="A44" s="223" t="s">
        <v>228</v>
      </c>
      <c r="B44" s="288">
        <v>34</v>
      </c>
      <c r="C44" s="288">
        <v>18</v>
      </c>
      <c r="D44" s="288">
        <v>26</v>
      </c>
      <c r="E44" s="288">
        <v>21</v>
      </c>
      <c r="F44" s="288">
        <v>66</v>
      </c>
      <c r="G44" s="298">
        <v>1170</v>
      </c>
      <c r="H44" s="288">
        <v>43</v>
      </c>
      <c r="I44" s="405">
        <v>18</v>
      </c>
      <c r="J44" s="405">
        <v>18</v>
      </c>
      <c r="K44" s="288">
        <v>22</v>
      </c>
      <c r="L44" s="288">
        <v>57</v>
      </c>
      <c r="M44" s="298">
        <v>1170</v>
      </c>
      <c r="O44" s="51"/>
    </row>
    <row r="45" spans="1:15" ht="15" customHeight="1">
      <c r="A45" s="223" t="s">
        <v>229</v>
      </c>
      <c r="B45" s="288">
        <v>36</v>
      </c>
      <c r="C45" s="288">
        <v>16</v>
      </c>
      <c r="D45" s="288">
        <v>28</v>
      </c>
      <c r="E45" s="288">
        <v>20</v>
      </c>
      <c r="F45" s="288">
        <v>64</v>
      </c>
      <c r="G45" s="298">
        <v>900</v>
      </c>
      <c r="H45" s="288">
        <v>41</v>
      </c>
      <c r="I45" s="405">
        <v>17</v>
      </c>
      <c r="J45" s="405">
        <v>20</v>
      </c>
      <c r="K45" s="288">
        <v>22</v>
      </c>
      <c r="L45" s="288">
        <v>59</v>
      </c>
      <c r="M45" s="298">
        <v>900</v>
      </c>
      <c r="O45" s="51"/>
    </row>
    <row r="46" spans="1:15" ht="15" customHeight="1">
      <c r="A46" s="223" t="s">
        <v>230</v>
      </c>
      <c r="B46" s="288">
        <v>34</v>
      </c>
      <c r="C46" s="288">
        <v>18</v>
      </c>
      <c r="D46" s="288">
        <v>27</v>
      </c>
      <c r="E46" s="288">
        <v>21</v>
      </c>
      <c r="F46" s="288">
        <v>66</v>
      </c>
      <c r="G46" s="298">
        <v>1350</v>
      </c>
      <c r="H46" s="288">
        <v>35</v>
      </c>
      <c r="I46" s="405">
        <v>21</v>
      </c>
      <c r="J46" s="405">
        <v>19</v>
      </c>
      <c r="K46" s="288">
        <v>25</v>
      </c>
      <c r="L46" s="288">
        <v>65</v>
      </c>
      <c r="M46" s="298">
        <v>1350</v>
      </c>
      <c r="O46" s="51"/>
    </row>
    <row r="47" spans="1:15" ht="15" customHeight="1">
      <c r="A47" s="223" t="s">
        <v>231</v>
      </c>
      <c r="B47" s="288">
        <v>30</v>
      </c>
      <c r="C47" s="288">
        <v>21</v>
      </c>
      <c r="D47" s="288">
        <v>27</v>
      </c>
      <c r="E47" s="288">
        <v>23</v>
      </c>
      <c r="F47" s="288">
        <v>70</v>
      </c>
      <c r="G47" s="298">
        <v>900</v>
      </c>
      <c r="H47" s="288">
        <v>32</v>
      </c>
      <c r="I47" s="405">
        <v>20</v>
      </c>
      <c r="J47" s="405">
        <v>22</v>
      </c>
      <c r="K47" s="288">
        <v>26</v>
      </c>
      <c r="L47" s="288">
        <v>68</v>
      </c>
      <c r="M47" s="298">
        <v>900</v>
      </c>
      <c r="O47" s="51"/>
    </row>
    <row r="48" spans="1:15" ht="15" customHeight="1">
      <c r="A48" s="51" t="s">
        <v>500</v>
      </c>
      <c r="B48" s="126">
        <v>29</v>
      </c>
      <c r="C48" s="126">
        <v>20</v>
      </c>
      <c r="D48" s="126">
        <v>26</v>
      </c>
      <c r="E48" s="126">
        <v>25</v>
      </c>
      <c r="F48" s="126">
        <v>71</v>
      </c>
      <c r="G48" s="47">
        <v>1190</v>
      </c>
      <c r="H48" s="354">
        <v>25</v>
      </c>
      <c r="I48" s="126">
        <v>23</v>
      </c>
      <c r="J48" s="126">
        <v>22</v>
      </c>
      <c r="K48" s="126">
        <v>31</v>
      </c>
      <c r="L48" s="126">
        <v>75</v>
      </c>
      <c r="M48" s="400">
        <v>1190</v>
      </c>
      <c r="O48" s="51"/>
    </row>
    <row r="49" spans="1:15" ht="27" customHeight="1">
      <c r="A49" s="446" t="s">
        <v>232</v>
      </c>
      <c r="B49" s="408"/>
      <c r="C49" s="408"/>
      <c r="D49" s="408"/>
      <c r="E49" s="406"/>
      <c r="F49" s="288"/>
      <c r="G49" s="403"/>
      <c r="H49" s="406"/>
      <c r="I49" s="407"/>
      <c r="J49" s="407"/>
      <c r="K49" s="288"/>
      <c r="L49" s="288"/>
      <c r="M49" s="400"/>
      <c r="O49" s="51"/>
    </row>
    <row r="50" spans="1:15" ht="15" customHeight="1">
      <c r="A50" s="223" t="s">
        <v>233</v>
      </c>
      <c r="B50" s="288">
        <v>32</v>
      </c>
      <c r="C50" s="288">
        <v>16</v>
      </c>
      <c r="D50" s="288">
        <v>30</v>
      </c>
      <c r="E50" s="288">
        <v>21</v>
      </c>
      <c r="F50" s="288">
        <v>68</v>
      </c>
      <c r="G50" s="298">
        <v>1770</v>
      </c>
      <c r="H50" s="288">
        <v>49</v>
      </c>
      <c r="I50" s="405">
        <v>17</v>
      </c>
      <c r="J50" s="405">
        <v>16</v>
      </c>
      <c r="K50" s="288">
        <v>19</v>
      </c>
      <c r="L50" s="288">
        <v>51</v>
      </c>
      <c r="M50" s="403">
        <v>1770</v>
      </c>
      <c r="O50" s="51"/>
    </row>
    <row r="51" spans="1:15" ht="15" customHeight="1">
      <c r="A51" s="224">
        <v>2</v>
      </c>
      <c r="B51" s="288">
        <v>34</v>
      </c>
      <c r="C51" s="288">
        <v>19</v>
      </c>
      <c r="D51" s="288">
        <v>27</v>
      </c>
      <c r="E51" s="288">
        <v>20</v>
      </c>
      <c r="F51" s="288">
        <v>66</v>
      </c>
      <c r="G51" s="298">
        <v>1970</v>
      </c>
      <c r="H51" s="288">
        <v>42</v>
      </c>
      <c r="I51" s="405">
        <v>18</v>
      </c>
      <c r="J51" s="405">
        <v>19</v>
      </c>
      <c r="K51" s="288">
        <v>21</v>
      </c>
      <c r="L51" s="288">
        <v>58</v>
      </c>
      <c r="M51" s="298">
        <v>1970</v>
      </c>
      <c r="O51" s="51"/>
    </row>
    <row r="52" spans="1:15" ht="19.5" customHeight="1">
      <c r="A52" s="224">
        <v>3</v>
      </c>
      <c r="B52" s="288">
        <v>37</v>
      </c>
      <c r="C52" s="288">
        <v>16</v>
      </c>
      <c r="D52" s="288">
        <v>25</v>
      </c>
      <c r="E52" s="288">
        <v>22</v>
      </c>
      <c r="F52" s="288">
        <v>63</v>
      </c>
      <c r="G52" s="298">
        <v>2070</v>
      </c>
      <c r="H52" s="288">
        <v>36</v>
      </c>
      <c r="I52" s="405">
        <v>19</v>
      </c>
      <c r="J52" s="405">
        <v>19</v>
      </c>
      <c r="K52" s="288">
        <v>25</v>
      </c>
      <c r="L52" s="288">
        <v>64</v>
      </c>
      <c r="M52" s="298">
        <v>2070</v>
      </c>
      <c r="O52" s="51"/>
    </row>
    <row r="53" spans="1:15" ht="15" customHeight="1">
      <c r="A53" s="224">
        <v>4</v>
      </c>
      <c r="B53" s="288">
        <v>36</v>
      </c>
      <c r="C53" s="288">
        <v>18</v>
      </c>
      <c r="D53" s="288">
        <v>25</v>
      </c>
      <c r="E53" s="288">
        <v>21</v>
      </c>
      <c r="F53" s="288">
        <v>64</v>
      </c>
      <c r="G53" s="298">
        <v>2040</v>
      </c>
      <c r="H53" s="288">
        <v>33</v>
      </c>
      <c r="I53" s="405">
        <v>19</v>
      </c>
      <c r="J53" s="405">
        <v>20</v>
      </c>
      <c r="K53" s="288">
        <v>28</v>
      </c>
      <c r="L53" s="288">
        <v>67</v>
      </c>
      <c r="M53" s="298">
        <v>2040</v>
      </c>
      <c r="O53" s="51"/>
    </row>
    <row r="54" spans="1:15" ht="15" customHeight="1">
      <c r="A54" s="223" t="s">
        <v>234</v>
      </c>
      <c r="B54" s="288">
        <v>29</v>
      </c>
      <c r="C54" s="288">
        <v>20</v>
      </c>
      <c r="D54" s="288">
        <v>26</v>
      </c>
      <c r="E54" s="288">
        <v>25</v>
      </c>
      <c r="F54" s="288">
        <v>71</v>
      </c>
      <c r="G54" s="298">
        <v>1780</v>
      </c>
      <c r="H54" s="288">
        <v>30</v>
      </c>
      <c r="I54" s="405">
        <v>21</v>
      </c>
      <c r="J54" s="405">
        <v>22</v>
      </c>
      <c r="K54" s="288">
        <v>27</v>
      </c>
      <c r="L54" s="288">
        <v>70</v>
      </c>
      <c r="M54" s="298">
        <v>1780</v>
      </c>
      <c r="O54" s="51"/>
    </row>
    <row r="55" spans="1:15" ht="24.75" customHeight="1">
      <c r="A55" s="446" t="s">
        <v>245</v>
      </c>
      <c r="B55" s="406"/>
      <c r="C55" s="406"/>
      <c r="D55" s="406"/>
      <c r="E55" s="406"/>
      <c r="F55" s="288"/>
      <c r="G55" s="403"/>
      <c r="H55" s="406"/>
      <c r="I55" s="407"/>
      <c r="J55" s="407"/>
      <c r="K55" s="288"/>
      <c r="L55" s="288"/>
      <c r="M55" s="400"/>
      <c r="O55" s="51"/>
    </row>
    <row r="56" spans="1:15" ht="15" customHeight="1">
      <c r="A56" s="297" t="s">
        <v>236</v>
      </c>
      <c r="B56" s="288">
        <v>22</v>
      </c>
      <c r="C56" s="288">
        <v>18</v>
      </c>
      <c r="D56" s="288">
        <v>31</v>
      </c>
      <c r="E56" s="288">
        <v>29</v>
      </c>
      <c r="F56" s="288">
        <v>78</v>
      </c>
      <c r="G56" s="298">
        <v>2860</v>
      </c>
      <c r="H56" s="288">
        <v>38</v>
      </c>
      <c r="I56" s="405">
        <v>20</v>
      </c>
      <c r="J56" s="405">
        <v>19</v>
      </c>
      <c r="K56" s="288">
        <v>23</v>
      </c>
      <c r="L56" s="288">
        <v>62</v>
      </c>
      <c r="M56" s="403">
        <v>2860</v>
      </c>
      <c r="O56" s="51"/>
    </row>
    <row r="57" spans="1:15" ht="15" customHeight="1">
      <c r="A57" s="297" t="s">
        <v>237</v>
      </c>
      <c r="B57" s="288">
        <v>36</v>
      </c>
      <c r="C57" s="288">
        <v>20</v>
      </c>
      <c r="D57" s="288">
        <v>26</v>
      </c>
      <c r="E57" s="288">
        <v>19</v>
      </c>
      <c r="F57" s="288">
        <v>64</v>
      </c>
      <c r="G57" s="298">
        <v>3290</v>
      </c>
      <c r="H57" s="288">
        <v>41</v>
      </c>
      <c r="I57" s="405">
        <v>19</v>
      </c>
      <c r="J57" s="405">
        <v>18</v>
      </c>
      <c r="K57" s="288">
        <v>23</v>
      </c>
      <c r="L57" s="288">
        <v>59</v>
      </c>
      <c r="M57" s="298">
        <v>3290</v>
      </c>
      <c r="O57" s="51"/>
    </row>
    <row r="58" spans="1:30" ht="15" customHeight="1">
      <c r="A58" s="297" t="s">
        <v>238</v>
      </c>
      <c r="B58" s="288">
        <v>34</v>
      </c>
      <c r="C58" s="288">
        <v>20</v>
      </c>
      <c r="D58" s="288">
        <v>27</v>
      </c>
      <c r="E58" s="288">
        <v>19</v>
      </c>
      <c r="F58" s="288">
        <v>66</v>
      </c>
      <c r="G58" s="298">
        <v>850</v>
      </c>
      <c r="H58" s="288">
        <v>35</v>
      </c>
      <c r="I58" s="405">
        <v>19</v>
      </c>
      <c r="J58" s="405">
        <v>19</v>
      </c>
      <c r="K58" s="288">
        <v>26</v>
      </c>
      <c r="L58" s="288">
        <v>65</v>
      </c>
      <c r="M58" s="298">
        <v>850</v>
      </c>
      <c r="Q58" s="133"/>
      <c r="R58" s="133"/>
      <c r="S58" s="133"/>
      <c r="T58" s="133"/>
      <c r="V58" s="133"/>
      <c r="W58" s="133"/>
      <c r="X58" s="133"/>
      <c r="Y58" s="133"/>
      <c r="Z58" s="133"/>
      <c r="AB58" s="133"/>
      <c r="AD58" s="133"/>
    </row>
    <row r="59" spans="1:30" s="133" customFormat="1" ht="15" customHeight="1">
      <c r="A59" s="297" t="s">
        <v>239</v>
      </c>
      <c r="B59" s="288">
        <v>37</v>
      </c>
      <c r="C59" s="288">
        <v>18</v>
      </c>
      <c r="D59" s="288">
        <v>24</v>
      </c>
      <c r="E59" s="288">
        <v>21</v>
      </c>
      <c r="F59" s="288">
        <v>63</v>
      </c>
      <c r="G59" s="298">
        <v>570</v>
      </c>
      <c r="H59" s="288">
        <v>40</v>
      </c>
      <c r="I59" s="405">
        <v>19</v>
      </c>
      <c r="J59" s="405">
        <v>18</v>
      </c>
      <c r="K59" s="288">
        <v>23</v>
      </c>
      <c r="L59" s="288">
        <v>60</v>
      </c>
      <c r="M59" s="298">
        <v>570</v>
      </c>
      <c r="Q59" s="8"/>
      <c r="R59" s="8"/>
      <c r="S59" s="8"/>
      <c r="T59" s="8"/>
      <c r="U59" s="8"/>
      <c r="V59" s="8"/>
      <c r="W59" s="8"/>
      <c r="X59" s="8"/>
      <c r="Y59" s="8"/>
      <c r="Z59" s="8"/>
      <c r="AA59" s="8"/>
      <c r="AB59" s="8"/>
      <c r="AC59" s="8"/>
      <c r="AD59" s="8"/>
    </row>
    <row r="60" spans="1:13" ht="15">
      <c r="A60" s="297" t="s">
        <v>240</v>
      </c>
      <c r="B60" s="288">
        <v>47</v>
      </c>
      <c r="C60" s="288">
        <v>15</v>
      </c>
      <c r="D60" s="288">
        <v>20</v>
      </c>
      <c r="E60" s="288">
        <v>17</v>
      </c>
      <c r="F60" s="288">
        <v>53</v>
      </c>
      <c r="G60" s="298">
        <v>1030</v>
      </c>
      <c r="H60" s="288">
        <v>33</v>
      </c>
      <c r="I60" s="288">
        <v>17</v>
      </c>
      <c r="J60" s="288">
        <v>20</v>
      </c>
      <c r="K60" s="288">
        <v>30</v>
      </c>
      <c r="L60" s="288">
        <v>67</v>
      </c>
      <c r="M60" s="298">
        <v>1030</v>
      </c>
    </row>
    <row r="61" spans="1:13" ht="21.75" customHeight="1">
      <c r="A61" s="297" t="s">
        <v>241</v>
      </c>
      <c r="B61" s="288">
        <v>55</v>
      </c>
      <c r="C61" s="288">
        <v>11</v>
      </c>
      <c r="D61" s="288">
        <v>15</v>
      </c>
      <c r="E61" s="288">
        <v>19</v>
      </c>
      <c r="F61" s="288">
        <v>45</v>
      </c>
      <c r="G61" s="298">
        <v>1010</v>
      </c>
      <c r="H61" s="288">
        <v>37</v>
      </c>
      <c r="I61" s="288">
        <v>16</v>
      </c>
      <c r="J61" s="288">
        <v>20</v>
      </c>
      <c r="K61" s="288">
        <v>27</v>
      </c>
      <c r="L61" s="288">
        <v>63</v>
      </c>
      <c r="M61" s="298">
        <v>1010</v>
      </c>
    </row>
    <row r="62" spans="1:13" ht="27" customHeight="1">
      <c r="A62" s="446" t="s">
        <v>570</v>
      </c>
      <c r="B62" s="288"/>
      <c r="C62" s="288"/>
      <c r="D62" s="288"/>
      <c r="E62" s="288"/>
      <c r="F62" s="288"/>
      <c r="G62" s="298"/>
      <c r="H62" s="354"/>
      <c r="I62" s="126"/>
      <c r="J62" s="126"/>
      <c r="K62" s="126"/>
      <c r="L62" s="288"/>
      <c r="M62" s="298"/>
    </row>
    <row r="63" spans="1:13" ht="15">
      <c r="A63" s="297" t="s">
        <v>351</v>
      </c>
      <c r="B63" s="288">
        <v>40</v>
      </c>
      <c r="C63" s="288">
        <v>21</v>
      </c>
      <c r="D63" s="288">
        <v>22</v>
      </c>
      <c r="E63" s="288">
        <v>18</v>
      </c>
      <c r="F63" s="288">
        <v>60</v>
      </c>
      <c r="G63" s="298">
        <v>3810</v>
      </c>
      <c r="H63" s="288">
        <v>33</v>
      </c>
      <c r="I63" s="288">
        <v>20</v>
      </c>
      <c r="J63" s="288">
        <v>19</v>
      </c>
      <c r="K63" s="288">
        <v>28</v>
      </c>
      <c r="L63" s="288">
        <v>67</v>
      </c>
      <c r="M63" s="298">
        <v>3810</v>
      </c>
    </row>
    <row r="64" spans="1:13" ht="15">
      <c r="A64" s="297" t="s">
        <v>352</v>
      </c>
      <c r="B64" s="288">
        <v>29</v>
      </c>
      <c r="C64" s="288">
        <v>21</v>
      </c>
      <c r="D64" s="288">
        <v>29</v>
      </c>
      <c r="E64" s="288">
        <v>21</v>
      </c>
      <c r="F64" s="288">
        <v>71</v>
      </c>
      <c r="G64" s="298">
        <v>1570</v>
      </c>
      <c r="H64" s="288">
        <v>31</v>
      </c>
      <c r="I64" s="288">
        <v>21</v>
      </c>
      <c r="J64" s="288">
        <v>24</v>
      </c>
      <c r="K64" s="288">
        <v>24</v>
      </c>
      <c r="L64" s="288">
        <v>69</v>
      </c>
      <c r="M64" s="298">
        <v>1570</v>
      </c>
    </row>
    <row r="65" spans="1:13" ht="15">
      <c r="A65" s="297" t="s">
        <v>353</v>
      </c>
      <c r="B65" s="288">
        <v>31</v>
      </c>
      <c r="C65" s="288">
        <v>15</v>
      </c>
      <c r="D65" s="288">
        <v>32</v>
      </c>
      <c r="E65" s="288">
        <v>22</v>
      </c>
      <c r="F65" s="288">
        <v>69</v>
      </c>
      <c r="G65" s="298">
        <v>660</v>
      </c>
      <c r="H65" s="288">
        <v>36</v>
      </c>
      <c r="I65" s="288">
        <v>19</v>
      </c>
      <c r="J65" s="288">
        <v>25</v>
      </c>
      <c r="K65" s="288">
        <v>20</v>
      </c>
      <c r="L65" s="288">
        <v>64</v>
      </c>
      <c r="M65" s="298">
        <v>660</v>
      </c>
    </row>
    <row r="66" spans="1:13" ht="15">
      <c r="A66" s="297" t="s">
        <v>354</v>
      </c>
      <c r="B66" s="288">
        <v>30</v>
      </c>
      <c r="C66" s="288">
        <v>12</v>
      </c>
      <c r="D66" s="288">
        <v>25</v>
      </c>
      <c r="E66" s="288">
        <v>34</v>
      </c>
      <c r="F66" s="288">
        <v>70</v>
      </c>
      <c r="G66" s="298">
        <v>240</v>
      </c>
      <c r="H66" s="288">
        <v>47</v>
      </c>
      <c r="I66" s="288">
        <v>18</v>
      </c>
      <c r="J66" s="288">
        <v>12</v>
      </c>
      <c r="K66" s="288">
        <v>24</v>
      </c>
      <c r="L66" s="288">
        <v>53</v>
      </c>
      <c r="M66" s="298">
        <v>240</v>
      </c>
    </row>
    <row r="67" spans="1:13" ht="15">
      <c r="A67" s="444" t="s">
        <v>355</v>
      </c>
      <c r="B67" s="288">
        <v>27</v>
      </c>
      <c r="C67" s="288">
        <v>13</v>
      </c>
      <c r="D67" s="288">
        <v>30</v>
      </c>
      <c r="E67" s="288">
        <v>31</v>
      </c>
      <c r="F67" s="288">
        <v>73</v>
      </c>
      <c r="G67" s="298">
        <v>440</v>
      </c>
      <c r="H67" s="288">
        <v>39</v>
      </c>
      <c r="I67" s="288">
        <v>20</v>
      </c>
      <c r="J67" s="288">
        <v>17</v>
      </c>
      <c r="K67" s="288">
        <v>24</v>
      </c>
      <c r="L67" s="288">
        <v>61</v>
      </c>
      <c r="M67" s="298">
        <v>440</v>
      </c>
    </row>
  </sheetData>
  <sheetProtection/>
  <printOptions/>
  <pageMargins left="0.54" right="0.5" top="1" bottom="1" header="0.5" footer="0.5"/>
  <pageSetup fitToHeight="1" fitToWidth="1" horizontalDpi="600" verticalDpi="600" orientation="portrait" paperSize="9" scale="64" r:id="rId2"/>
  <headerFooter alignWithMargins="0">
    <oddHeader>&amp;R&amp;"Arial,Bold"&amp;14PERSONAL AND CROSS-MODAL TRAVEL</oddHeader>
  </headerFooter>
  <tableParts>
    <tablePart r:id="rId1"/>
  </tableParts>
</worksheet>
</file>

<file path=xl/worksheets/sheet9.xml><?xml version="1.0" encoding="utf-8"?>
<worksheet xmlns="http://schemas.openxmlformats.org/spreadsheetml/2006/main" xmlns:r="http://schemas.openxmlformats.org/officeDocument/2006/relationships">
  <sheetPr>
    <tabColor rgb="FFFF0000"/>
    <pageSetUpPr fitToPage="1"/>
  </sheetPr>
  <dimension ref="A1:V63"/>
  <sheetViews>
    <sheetView zoomScale="75" zoomScaleNormal="75" zoomScalePageLayoutView="0" workbookViewId="0" topLeftCell="A1">
      <selection activeCell="V4" sqref="V4"/>
    </sheetView>
  </sheetViews>
  <sheetFormatPr defaultColWidth="9.140625" defaultRowHeight="12.75"/>
  <cols>
    <col min="1" max="1" width="45.00390625" style="0" customWidth="1"/>
    <col min="2" max="4" width="8.57421875" style="0" customWidth="1"/>
    <col min="5" max="5" width="10.140625" style="0" customWidth="1"/>
    <col min="6" max="11" width="10.421875" style="0" customWidth="1"/>
    <col min="12" max="14" width="10.7109375" style="0" customWidth="1"/>
    <col min="22" max="22" width="11.00390625" style="0" customWidth="1"/>
  </cols>
  <sheetData>
    <row r="1" spans="1:12" s="7" customFormat="1" ht="21" customHeight="1">
      <c r="A1" s="198" t="s">
        <v>599</v>
      </c>
      <c r="B1" s="11"/>
      <c r="C1" s="11"/>
      <c r="D1" s="11"/>
      <c r="E1" s="11"/>
      <c r="F1" s="11"/>
      <c r="G1" s="197"/>
      <c r="I1" s="11"/>
      <c r="J1" s="11"/>
      <c r="K1" s="8"/>
      <c r="L1" s="8"/>
    </row>
    <row r="2" spans="1:12" s="7" customFormat="1" ht="21" customHeight="1">
      <c r="A2" s="55" t="s">
        <v>534</v>
      </c>
      <c r="B2" s="11"/>
      <c r="C2" s="11"/>
      <c r="D2" s="11"/>
      <c r="E2" s="11"/>
      <c r="F2" s="11"/>
      <c r="G2" s="197"/>
      <c r="I2" s="11"/>
      <c r="J2" s="11"/>
      <c r="K2" s="8"/>
      <c r="L2" s="8"/>
    </row>
    <row r="3" spans="1:12" s="7" customFormat="1" ht="21" customHeight="1">
      <c r="A3" s="423" t="s">
        <v>382</v>
      </c>
      <c r="B3" s="11"/>
      <c r="C3" s="11"/>
      <c r="D3" s="11"/>
      <c r="E3" s="11"/>
      <c r="F3" s="11"/>
      <c r="G3" s="197"/>
      <c r="I3" s="11"/>
      <c r="J3" s="11"/>
      <c r="K3" s="8"/>
      <c r="L3" s="8"/>
    </row>
    <row r="4" spans="1:22" ht="37.5" customHeight="1">
      <c r="A4" s="52" t="s">
        <v>577</v>
      </c>
      <c r="B4" s="52" t="s">
        <v>578</v>
      </c>
      <c r="C4" s="52" t="s">
        <v>579</v>
      </c>
      <c r="D4" s="52" t="s">
        <v>580</v>
      </c>
      <c r="E4" s="52" t="s">
        <v>581</v>
      </c>
      <c r="F4" s="52" t="s">
        <v>582</v>
      </c>
      <c r="G4" s="52" t="s">
        <v>583</v>
      </c>
      <c r="H4" s="52" t="s">
        <v>584</v>
      </c>
      <c r="I4" s="52" t="s">
        <v>585</v>
      </c>
      <c r="J4" s="52" t="s">
        <v>586</v>
      </c>
      <c r="K4" s="52" t="s">
        <v>587</v>
      </c>
      <c r="L4" s="52" t="s">
        <v>588</v>
      </c>
      <c r="M4" s="52" t="s">
        <v>589</v>
      </c>
      <c r="N4" s="52" t="s">
        <v>590</v>
      </c>
      <c r="O4" s="52" t="s">
        <v>591</v>
      </c>
      <c r="P4" s="52" t="s">
        <v>592</v>
      </c>
      <c r="Q4" s="52" t="s">
        <v>593</v>
      </c>
      <c r="R4" s="52" t="s">
        <v>594</v>
      </c>
      <c r="S4" s="52" t="s">
        <v>595</v>
      </c>
      <c r="T4" s="52" t="s">
        <v>596</v>
      </c>
      <c r="U4" s="52" t="s">
        <v>597</v>
      </c>
      <c r="V4" s="445" t="s">
        <v>812</v>
      </c>
    </row>
    <row r="5" spans="1:22" ht="15">
      <c r="A5" s="68"/>
      <c r="B5" s="68"/>
      <c r="C5" s="68"/>
      <c r="D5" s="68"/>
      <c r="E5" s="68"/>
      <c r="F5" s="68"/>
      <c r="G5" s="68"/>
      <c r="H5" s="137"/>
      <c r="I5" s="137"/>
      <c r="J5" s="137"/>
      <c r="K5" s="137"/>
      <c r="L5" s="137"/>
      <c r="M5" s="2"/>
      <c r="N5" s="2"/>
      <c r="O5" s="2"/>
      <c r="P5" s="2"/>
      <c r="Q5" s="2"/>
      <c r="R5" s="2"/>
      <c r="S5" s="2"/>
      <c r="T5" s="2"/>
      <c r="U5" s="2"/>
      <c r="V5" s="137" t="s">
        <v>185</v>
      </c>
    </row>
    <row r="6" spans="1:22" ht="15.75">
      <c r="A6" s="447" t="s">
        <v>151</v>
      </c>
      <c r="B6" s="331">
        <v>44.2</v>
      </c>
      <c r="C6" s="331">
        <v>44.7</v>
      </c>
      <c r="D6" s="331">
        <v>45.8</v>
      </c>
      <c r="E6" s="331">
        <v>45.5</v>
      </c>
      <c r="F6" s="331">
        <v>43.3</v>
      </c>
      <c r="G6" s="331">
        <v>41.4</v>
      </c>
      <c r="H6" s="331">
        <v>40.9</v>
      </c>
      <c r="I6" s="331">
        <v>45.2</v>
      </c>
      <c r="J6" s="211">
        <v>44.9</v>
      </c>
      <c r="K6" s="211">
        <v>43.4</v>
      </c>
      <c r="L6" s="211">
        <v>41.4</v>
      </c>
      <c r="M6" s="211">
        <v>40.7</v>
      </c>
      <c r="N6" s="211">
        <v>42</v>
      </c>
      <c r="O6" s="211">
        <v>41.9</v>
      </c>
      <c r="P6" s="211">
        <v>40.9</v>
      </c>
      <c r="Q6" s="211">
        <v>40.9</v>
      </c>
      <c r="R6" s="327">
        <v>42.2</v>
      </c>
      <c r="S6" s="327">
        <v>41.9</v>
      </c>
      <c r="T6" s="327">
        <v>41.4</v>
      </c>
      <c r="U6" s="327">
        <v>43</v>
      </c>
      <c r="V6" s="327">
        <v>21</v>
      </c>
    </row>
    <row r="7" spans="1:22" ht="25.5" customHeight="1">
      <c r="A7" s="447" t="s">
        <v>157</v>
      </c>
      <c r="B7" s="331"/>
      <c r="C7" s="331"/>
      <c r="D7" s="331"/>
      <c r="E7" s="331"/>
      <c r="F7" s="331"/>
      <c r="G7" s="331"/>
      <c r="H7" s="331"/>
      <c r="I7" s="331"/>
      <c r="J7" s="211"/>
      <c r="K7" s="211"/>
      <c r="L7" s="211"/>
      <c r="M7" s="211"/>
      <c r="N7" s="211"/>
      <c r="O7" s="2"/>
      <c r="P7" s="2"/>
      <c r="Q7" s="2"/>
      <c r="R7" s="2"/>
      <c r="S7" s="2"/>
      <c r="T7" s="2"/>
      <c r="U7" s="2"/>
      <c r="V7" s="2"/>
    </row>
    <row r="8" spans="1:22" ht="15">
      <c r="A8" s="202" t="s">
        <v>152</v>
      </c>
      <c r="B8" s="331">
        <v>7.6</v>
      </c>
      <c r="C8" s="331">
        <v>7.9</v>
      </c>
      <c r="D8" s="331">
        <v>8</v>
      </c>
      <c r="E8" s="331">
        <v>8</v>
      </c>
      <c r="F8" s="331">
        <v>10.2</v>
      </c>
      <c r="G8" s="331">
        <v>11.2</v>
      </c>
      <c r="H8" s="331">
        <v>11.6</v>
      </c>
      <c r="I8" s="331">
        <v>10</v>
      </c>
      <c r="J8" s="211">
        <v>10.4</v>
      </c>
      <c r="K8" s="211">
        <v>11.9</v>
      </c>
      <c r="L8" s="211">
        <v>12.8</v>
      </c>
      <c r="M8" s="211">
        <v>13.3</v>
      </c>
      <c r="N8" s="211">
        <v>13.1</v>
      </c>
      <c r="O8" s="211">
        <v>13.3</v>
      </c>
      <c r="P8" s="211">
        <v>13.9</v>
      </c>
      <c r="Q8" s="211">
        <v>14.5</v>
      </c>
      <c r="R8" s="327">
        <v>14.3</v>
      </c>
      <c r="S8" s="327">
        <v>14.7</v>
      </c>
      <c r="T8" s="327">
        <v>15.3</v>
      </c>
      <c r="U8" s="327">
        <v>15</v>
      </c>
      <c r="V8" s="327">
        <v>20</v>
      </c>
    </row>
    <row r="9" spans="1:22" ht="15">
      <c r="A9" s="202" t="s">
        <v>153</v>
      </c>
      <c r="B9" s="331">
        <v>4.5</v>
      </c>
      <c r="C9" s="331">
        <v>4.2</v>
      </c>
      <c r="D9" s="331">
        <v>3.9</v>
      </c>
      <c r="E9" s="331">
        <v>4.2</v>
      </c>
      <c r="F9" s="331">
        <v>5.5</v>
      </c>
      <c r="G9" s="331">
        <v>5.7</v>
      </c>
      <c r="H9" s="331">
        <v>6.7</v>
      </c>
      <c r="I9" s="331">
        <v>5.1</v>
      </c>
      <c r="J9" s="211">
        <v>5.6</v>
      </c>
      <c r="K9" s="211">
        <v>5.6</v>
      </c>
      <c r="L9" s="211">
        <v>6</v>
      </c>
      <c r="M9" s="211">
        <v>6.2</v>
      </c>
      <c r="N9" s="211">
        <v>6</v>
      </c>
      <c r="O9" s="211">
        <v>5.6</v>
      </c>
      <c r="P9" s="211">
        <v>5.9</v>
      </c>
      <c r="Q9" s="211">
        <v>5.9</v>
      </c>
      <c r="R9" s="327">
        <v>6</v>
      </c>
      <c r="S9" s="327">
        <v>6.1</v>
      </c>
      <c r="T9" s="327">
        <v>6</v>
      </c>
      <c r="U9" s="327">
        <v>6.4</v>
      </c>
      <c r="V9" s="327">
        <v>24</v>
      </c>
    </row>
    <row r="10" spans="1:22" ht="27" customHeight="1">
      <c r="A10" s="447" t="s">
        <v>158</v>
      </c>
      <c r="B10" s="331"/>
      <c r="C10" s="331"/>
      <c r="D10" s="331"/>
      <c r="E10" s="331"/>
      <c r="F10" s="331"/>
      <c r="G10" s="331"/>
      <c r="H10" s="331"/>
      <c r="I10" s="331"/>
      <c r="J10" s="331"/>
      <c r="K10" s="331"/>
      <c r="L10" s="331"/>
      <c r="M10" s="331"/>
      <c r="N10" s="331"/>
      <c r="O10" s="331"/>
      <c r="P10" s="331"/>
      <c r="Q10" s="331"/>
      <c r="R10" s="331"/>
      <c r="S10" s="331"/>
      <c r="T10" s="331"/>
      <c r="U10" s="331"/>
      <c r="V10" s="331"/>
    </row>
    <row r="11" spans="1:22" ht="15">
      <c r="A11" s="202" t="s">
        <v>154</v>
      </c>
      <c r="B11" s="331">
        <v>1</v>
      </c>
      <c r="C11" s="331">
        <v>0.9</v>
      </c>
      <c r="D11" s="331">
        <v>1</v>
      </c>
      <c r="E11" s="331">
        <v>0.9</v>
      </c>
      <c r="F11" s="331">
        <v>0.7</v>
      </c>
      <c r="G11" s="331">
        <v>0.8</v>
      </c>
      <c r="H11" s="331">
        <v>1</v>
      </c>
      <c r="I11" s="331">
        <v>0.9</v>
      </c>
      <c r="J11" s="211">
        <v>1</v>
      </c>
      <c r="K11" s="211">
        <v>0.9</v>
      </c>
      <c r="L11" s="211">
        <v>0.9</v>
      </c>
      <c r="M11" s="211">
        <v>0.9</v>
      </c>
      <c r="N11" s="211">
        <v>0.8</v>
      </c>
      <c r="O11" s="211">
        <v>1</v>
      </c>
      <c r="P11" s="211">
        <v>0.9</v>
      </c>
      <c r="Q11" s="211">
        <v>0.8</v>
      </c>
      <c r="R11" s="327">
        <v>1</v>
      </c>
      <c r="S11" s="327">
        <v>1</v>
      </c>
      <c r="T11" s="327">
        <v>1</v>
      </c>
      <c r="U11" s="327">
        <v>0.9</v>
      </c>
      <c r="V11" s="327">
        <v>4</v>
      </c>
    </row>
    <row r="12" spans="1:22" ht="15">
      <c r="A12" s="202" t="s">
        <v>155</v>
      </c>
      <c r="B12" s="331">
        <v>0.5</v>
      </c>
      <c r="C12" s="331">
        <v>0.5</v>
      </c>
      <c r="D12" s="331">
        <v>0.6</v>
      </c>
      <c r="E12" s="331">
        <v>0.4</v>
      </c>
      <c r="F12" s="331">
        <v>0.4</v>
      </c>
      <c r="G12" s="331">
        <v>0.6</v>
      </c>
      <c r="H12" s="331">
        <v>0.5</v>
      </c>
      <c r="I12" s="331">
        <v>0.6</v>
      </c>
      <c r="J12" s="211">
        <v>0.4</v>
      </c>
      <c r="K12" s="211">
        <v>0.4</v>
      </c>
      <c r="L12" s="211">
        <v>0.4</v>
      </c>
      <c r="M12" s="211">
        <v>0.4</v>
      </c>
      <c r="N12" s="211">
        <v>0.3</v>
      </c>
      <c r="O12" s="211">
        <v>0.5</v>
      </c>
      <c r="P12" s="211">
        <v>0.7</v>
      </c>
      <c r="Q12" s="211">
        <v>0.5</v>
      </c>
      <c r="R12" s="327">
        <v>0.5</v>
      </c>
      <c r="S12" s="327">
        <v>0.5</v>
      </c>
      <c r="T12" s="327">
        <v>0.4</v>
      </c>
      <c r="U12" s="327">
        <v>0.4</v>
      </c>
      <c r="V12" s="327">
        <v>1</v>
      </c>
    </row>
    <row r="13" spans="1:22" ht="15">
      <c r="A13" s="202" t="s">
        <v>156</v>
      </c>
      <c r="B13" s="331">
        <v>1.7</v>
      </c>
      <c r="C13" s="331">
        <v>1.8</v>
      </c>
      <c r="D13" s="331">
        <v>1.9</v>
      </c>
      <c r="E13" s="331">
        <v>2.1</v>
      </c>
      <c r="F13" s="331">
        <v>1.7</v>
      </c>
      <c r="G13" s="331">
        <v>1.6</v>
      </c>
      <c r="H13" s="331">
        <v>1.4</v>
      </c>
      <c r="I13" s="331">
        <v>1.7</v>
      </c>
      <c r="J13" s="211">
        <v>1.3</v>
      </c>
      <c r="K13" s="211">
        <v>1.6</v>
      </c>
      <c r="L13" s="211">
        <v>1.8</v>
      </c>
      <c r="M13" s="211">
        <v>1.7</v>
      </c>
      <c r="N13" s="211">
        <v>1.7</v>
      </c>
      <c r="O13" s="211">
        <v>1.6</v>
      </c>
      <c r="P13" s="211">
        <v>1.8</v>
      </c>
      <c r="Q13" s="211">
        <v>1.4</v>
      </c>
      <c r="R13" s="327">
        <v>1.6</v>
      </c>
      <c r="S13" s="327">
        <v>1.3</v>
      </c>
      <c r="T13" s="327">
        <v>1.3</v>
      </c>
      <c r="U13" s="327">
        <v>1.1</v>
      </c>
      <c r="V13" s="327">
        <v>2</v>
      </c>
    </row>
    <row r="14" spans="1:22" ht="29.25" customHeight="1">
      <c r="A14" s="447" t="s">
        <v>159</v>
      </c>
      <c r="B14" s="331">
        <v>4</v>
      </c>
      <c r="C14" s="331">
        <v>4</v>
      </c>
      <c r="D14" s="331">
        <v>3.5</v>
      </c>
      <c r="E14" s="331">
        <v>3.5</v>
      </c>
      <c r="F14" s="331">
        <v>4.1</v>
      </c>
      <c r="G14" s="331">
        <v>4.5</v>
      </c>
      <c r="H14" s="331">
        <v>4.4</v>
      </c>
      <c r="I14" s="331">
        <v>3.5</v>
      </c>
      <c r="J14" s="211">
        <v>4</v>
      </c>
      <c r="K14" s="211">
        <v>4.2</v>
      </c>
      <c r="L14" s="211">
        <v>4.3</v>
      </c>
      <c r="M14" s="211">
        <v>4.1</v>
      </c>
      <c r="N14" s="211">
        <v>4.5</v>
      </c>
      <c r="O14" s="211">
        <v>4.5</v>
      </c>
      <c r="P14" s="211">
        <v>4.3</v>
      </c>
      <c r="Q14" s="211">
        <v>4</v>
      </c>
      <c r="R14" s="211">
        <v>3.4</v>
      </c>
      <c r="S14" s="211">
        <v>4</v>
      </c>
      <c r="T14" s="211">
        <v>4.2</v>
      </c>
      <c r="U14" s="327">
        <v>4.4</v>
      </c>
      <c r="V14" s="327">
        <v>6</v>
      </c>
    </row>
    <row r="15" spans="1:22" ht="29.25" customHeight="1">
      <c r="A15" s="52" t="s">
        <v>160</v>
      </c>
      <c r="B15" s="90">
        <f aca="true" t="shared" si="0" ref="B15:V15">100-B16</f>
        <v>63.5</v>
      </c>
      <c r="C15" s="90">
        <f t="shared" si="0"/>
        <v>64</v>
      </c>
      <c r="D15" s="90">
        <f t="shared" si="0"/>
        <v>64.7</v>
      </c>
      <c r="E15" s="90">
        <f t="shared" si="0"/>
        <v>64.6</v>
      </c>
      <c r="F15" s="90">
        <f t="shared" si="0"/>
        <v>65.8</v>
      </c>
      <c r="G15" s="90">
        <f t="shared" si="0"/>
        <v>65.8</v>
      </c>
      <c r="H15" s="90">
        <f t="shared" si="0"/>
        <v>66.4</v>
      </c>
      <c r="I15" s="90">
        <f t="shared" si="0"/>
        <v>67</v>
      </c>
      <c r="J15" s="90">
        <f t="shared" si="0"/>
        <v>67.6</v>
      </c>
      <c r="K15" s="90">
        <f t="shared" si="0"/>
        <v>68</v>
      </c>
      <c r="L15" s="225">
        <f t="shared" si="0"/>
        <v>67.6</v>
      </c>
      <c r="M15" s="225">
        <f t="shared" si="0"/>
        <v>67.3</v>
      </c>
      <c r="N15" s="225">
        <f t="shared" si="0"/>
        <v>68.3</v>
      </c>
      <c r="O15" s="225">
        <f t="shared" si="0"/>
        <v>68.4</v>
      </c>
      <c r="P15" s="225">
        <f t="shared" si="0"/>
        <v>68.5</v>
      </c>
      <c r="Q15" s="225">
        <f t="shared" si="0"/>
        <v>68</v>
      </c>
      <c r="R15" s="225">
        <f t="shared" si="0"/>
        <v>69</v>
      </c>
      <c r="S15" s="225">
        <f t="shared" si="0"/>
        <v>69.5</v>
      </c>
      <c r="T15" s="225">
        <f t="shared" si="0"/>
        <v>69.5</v>
      </c>
      <c r="U15" s="225">
        <f t="shared" si="0"/>
        <v>71.2</v>
      </c>
      <c r="V15" s="225">
        <f t="shared" si="0"/>
        <v>79</v>
      </c>
    </row>
    <row r="16" spans="1:22" ht="25.5" customHeight="1">
      <c r="A16" s="52" t="s">
        <v>161</v>
      </c>
      <c r="B16" s="331">
        <v>36.5</v>
      </c>
      <c r="C16" s="331">
        <v>36</v>
      </c>
      <c r="D16" s="331">
        <v>35.3</v>
      </c>
      <c r="E16" s="331">
        <v>35.4</v>
      </c>
      <c r="F16" s="331">
        <v>34.2</v>
      </c>
      <c r="G16" s="331">
        <v>34.2</v>
      </c>
      <c r="H16" s="331">
        <v>33.6</v>
      </c>
      <c r="I16" s="331">
        <v>33</v>
      </c>
      <c r="J16" s="211">
        <v>32.4</v>
      </c>
      <c r="K16" s="211">
        <v>32</v>
      </c>
      <c r="L16" s="211">
        <v>32.4</v>
      </c>
      <c r="M16" s="211">
        <v>32.7</v>
      </c>
      <c r="N16" s="211">
        <v>31.7</v>
      </c>
      <c r="O16" s="211">
        <v>31.6</v>
      </c>
      <c r="P16" s="211">
        <v>31.5</v>
      </c>
      <c r="Q16" s="211">
        <v>32</v>
      </c>
      <c r="R16" s="211">
        <v>31</v>
      </c>
      <c r="S16" s="211">
        <v>30.5</v>
      </c>
      <c r="T16" s="211">
        <v>30.5</v>
      </c>
      <c r="U16" s="211">
        <v>28.8</v>
      </c>
      <c r="V16" s="211">
        <v>21</v>
      </c>
    </row>
    <row r="17" spans="1:22" ht="22.5" customHeight="1">
      <c r="A17" s="52" t="s">
        <v>257</v>
      </c>
      <c r="B17" s="138">
        <v>13660</v>
      </c>
      <c r="C17" s="138">
        <v>14440</v>
      </c>
      <c r="D17" s="138">
        <v>14527</v>
      </c>
      <c r="E17" s="138">
        <v>13936</v>
      </c>
      <c r="F17" s="138">
        <v>13850</v>
      </c>
      <c r="G17" s="138">
        <v>14660</v>
      </c>
      <c r="H17" s="138">
        <v>14075</v>
      </c>
      <c r="I17" s="138">
        <v>12152</v>
      </c>
      <c r="J17" s="191">
        <v>12263</v>
      </c>
      <c r="K17" s="191">
        <v>12447</v>
      </c>
      <c r="L17" s="227">
        <v>12361</v>
      </c>
      <c r="M17" s="227">
        <v>12801</v>
      </c>
      <c r="N17" s="227">
        <v>9828</v>
      </c>
      <c r="O17" s="138">
        <v>9838</v>
      </c>
      <c r="P17" s="138">
        <v>9720</v>
      </c>
      <c r="Q17" s="138">
        <v>9340</v>
      </c>
      <c r="R17" s="138">
        <v>9570</v>
      </c>
      <c r="S17" s="138">
        <v>9760</v>
      </c>
      <c r="T17" s="138">
        <v>9650</v>
      </c>
      <c r="U17" s="138">
        <v>9720</v>
      </c>
      <c r="V17" s="138">
        <v>2770</v>
      </c>
    </row>
    <row r="18" spans="12:13" ht="21" customHeight="1">
      <c r="L18" s="228"/>
      <c r="M18" s="228"/>
    </row>
    <row r="19" s="7" customFormat="1" ht="12.75"/>
    <row r="20" ht="21.75" customHeight="1"/>
    <row r="23" ht="17.25" customHeight="1"/>
    <row r="29" ht="4.5" customHeight="1"/>
    <row r="31" ht="17.25" customHeight="1"/>
    <row r="36" ht="4.5" customHeight="1"/>
    <row r="38" ht="4.5" customHeight="1"/>
    <row r="39" ht="13.5" customHeight="1"/>
    <row r="43" ht="16.5" customHeight="1">
      <c r="L43" s="192"/>
    </row>
    <row r="44" spans="1:12" s="7" customFormat="1" ht="16.5">
      <c r="A44" s="207"/>
      <c r="B44" s="55"/>
      <c r="C44" s="55"/>
      <c r="D44" s="55"/>
      <c r="E44" s="55"/>
      <c r="F44" s="55"/>
      <c r="G44" s="55"/>
      <c r="H44" s="55"/>
      <c r="I44" s="55"/>
      <c r="J44" s="55"/>
      <c r="K44" s="55"/>
      <c r="L44" s="55"/>
    </row>
    <row r="45" spans="1:14" ht="24.75" customHeight="1">
      <c r="A45" s="55"/>
      <c r="B45" s="66"/>
      <c r="C45" s="66"/>
      <c r="D45" s="66"/>
      <c r="E45" s="66"/>
      <c r="F45" s="66"/>
      <c r="G45" s="66"/>
      <c r="H45" s="66"/>
      <c r="I45" s="66"/>
      <c r="J45" s="66"/>
      <c r="K45" s="66"/>
      <c r="L45" s="66"/>
      <c r="N45" s="107"/>
    </row>
    <row r="46" spans="1:14" ht="15">
      <c r="A46" s="132"/>
      <c r="B46" s="132"/>
      <c r="C46" s="132"/>
      <c r="D46" s="132"/>
      <c r="E46" s="132"/>
      <c r="F46" s="132"/>
      <c r="G46" s="132"/>
      <c r="H46" s="132"/>
      <c r="I46" s="166"/>
      <c r="J46" s="166"/>
      <c r="K46" s="166"/>
      <c r="L46" s="166"/>
      <c r="M46" s="178"/>
      <c r="N46" s="107"/>
    </row>
    <row r="47" spans="1:14" ht="15.75">
      <c r="A47" s="66"/>
      <c r="B47" s="132"/>
      <c r="C47" s="132"/>
      <c r="D47" s="132"/>
      <c r="E47" s="132"/>
      <c r="F47" s="132"/>
      <c r="G47" s="132"/>
      <c r="H47" s="132"/>
      <c r="I47" s="132"/>
      <c r="J47" s="132"/>
      <c r="K47" s="132"/>
      <c r="L47" s="132"/>
      <c r="N47" s="107"/>
    </row>
    <row r="48" spans="1:14" ht="15">
      <c r="A48" s="210"/>
      <c r="B48" s="211"/>
      <c r="C48" s="211"/>
      <c r="D48" s="211"/>
      <c r="E48" s="211"/>
      <c r="F48" s="211"/>
      <c r="G48" s="211"/>
      <c r="H48" s="211"/>
      <c r="I48" s="211"/>
      <c r="J48" s="211"/>
      <c r="K48" s="211"/>
      <c r="L48" s="211"/>
      <c r="N48" s="107"/>
    </row>
    <row r="49" spans="1:14" ht="15">
      <c r="A49" s="210"/>
      <c r="B49" s="211"/>
      <c r="C49" s="211"/>
      <c r="D49" s="211"/>
      <c r="E49" s="211"/>
      <c r="F49" s="211"/>
      <c r="G49" s="211"/>
      <c r="H49" s="211"/>
      <c r="I49" s="211"/>
      <c r="J49" s="211"/>
      <c r="K49" s="211"/>
      <c r="L49" s="211"/>
      <c r="N49" s="107"/>
    </row>
    <row r="50" spans="1:14" ht="15">
      <c r="A50" s="210"/>
      <c r="B50" s="211"/>
      <c r="C50" s="211"/>
      <c r="D50" s="211"/>
      <c r="E50" s="211"/>
      <c r="F50" s="211"/>
      <c r="G50" s="211"/>
      <c r="H50" s="211"/>
      <c r="I50" s="211"/>
      <c r="J50" s="211"/>
      <c r="K50" s="211"/>
      <c r="L50" s="211"/>
      <c r="N50" s="107"/>
    </row>
    <row r="51" spans="1:14" ht="15">
      <c r="A51" s="210"/>
      <c r="B51" s="211"/>
      <c r="C51" s="211"/>
      <c r="D51" s="211"/>
      <c r="E51" s="211"/>
      <c r="F51" s="211"/>
      <c r="G51" s="211"/>
      <c r="H51" s="211"/>
      <c r="I51" s="211"/>
      <c r="J51" s="211"/>
      <c r="K51" s="211"/>
      <c r="L51" s="211"/>
      <c r="N51" s="107"/>
    </row>
    <row r="52" spans="1:12" ht="15">
      <c r="A52" s="210"/>
      <c r="B52" s="208"/>
      <c r="C52" s="208"/>
      <c r="D52" s="208"/>
      <c r="E52" s="208"/>
      <c r="F52" s="208"/>
      <c r="G52" s="208"/>
      <c r="H52" s="208"/>
      <c r="I52" s="208"/>
      <c r="J52" s="211"/>
      <c r="K52" s="211"/>
      <c r="L52" s="211"/>
    </row>
    <row r="53" spans="1:12" ht="6" customHeight="1">
      <c r="A53" s="212"/>
      <c r="B53" s="182"/>
      <c r="C53" s="182"/>
      <c r="D53" s="182"/>
      <c r="E53" s="182"/>
      <c r="F53" s="182"/>
      <c r="G53" s="182"/>
      <c r="H53" s="182"/>
      <c r="I53" s="182"/>
      <c r="J53" s="132"/>
      <c r="K53" s="132"/>
      <c r="L53" s="132"/>
    </row>
    <row r="54" spans="1:12" ht="15.75">
      <c r="A54" s="146"/>
      <c r="B54" s="182"/>
      <c r="C54" s="182"/>
      <c r="D54" s="182"/>
      <c r="E54" s="182"/>
      <c r="F54" s="182"/>
      <c r="G54" s="182"/>
      <c r="H54" s="182"/>
      <c r="I54" s="182"/>
      <c r="J54" s="132"/>
      <c r="K54" s="132"/>
      <c r="L54" s="132"/>
    </row>
    <row r="55" spans="1:12" ht="15">
      <c r="A55" s="210"/>
      <c r="B55" s="211"/>
      <c r="C55" s="211"/>
      <c r="D55" s="211"/>
      <c r="E55" s="211"/>
      <c r="F55" s="211"/>
      <c r="G55" s="211"/>
      <c r="H55" s="211"/>
      <c r="I55" s="211"/>
      <c r="J55" s="211"/>
      <c r="K55" s="211"/>
      <c r="L55" s="211"/>
    </row>
    <row r="56" spans="1:12" ht="15">
      <c r="A56" s="210"/>
      <c r="B56" s="211"/>
      <c r="C56" s="211"/>
      <c r="D56" s="211"/>
      <c r="E56" s="211"/>
      <c r="F56" s="211"/>
      <c r="G56" s="211"/>
      <c r="H56" s="211"/>
      <c r="I56" s="211"/>
      <c r="J56" s="211"/>
      <c r="K56" s="211"/>
      <c r="L56" s="211"/>
    </row>
    <row r="57" spans="1:12" ht="15">
      <c r="A57" s="210"/>
      <c r="B57" s="211"/>
      <c r="C57" s="211"/>
      <c r="D57" s="211"/>
      <c r="E57" s="211"/>
      <c r="F57" s="211"/>
      <c r="G57" s="211"/>
      <c r="H57" s="211"/>
      <c r="I57" s="211"/>
      <c r="J57" s="211"/>
      <c r="K57" s="211"/>
      <c r="L57" s="211"/>
    </row>
    <row r="58" spans="1:12" ht="15">
      <c r="A58" s="210"/>
      <c r="B58" s="211"/>
      <c r="C58" s="211"/>
      <c r="D58" s="211"/>
      <c r="E58" s="211"/>
      <c r="F58" s="211"/>
      <c r="G58" s="211"/>
      <c r="H58" s="211"/>
      <c r="I58" s="211"/>
      <c r="J58" s="211"/>
      <c r="K58" s="211"/>
      <c r="L58" s="211"/>
    </row>
    <row r="59" spans="1:12" ht="15">
      <c r="A59" s="210"/>
      <c r="B59" s="93"/>
      <c r="C59" s="93"/>
      <c r="D59" s="93"/>
      <c r="E59" s="93"/>
      <c r="F59" s="93"/>
      <c r="G59" s="93"/>
      <c r="H59" s="93"/>
      <c r="I59" s="93"/>
      <c r="J59" s="211"/>
      <c r="K59" s="211"/>
      <c r="L59" s="211"/>
    </row>
    <row r="60" spans="1:12" ht="6" customHeight="1">
      <c r="A60" s="55"/>
      <c r="B60" s="132"/>
      <c r="C60" s="132"/>
      <c r="D60" s="132"/>
      <c r="E60" s="132"/>
      <c r="F60" s="132"/>
      <c r="G60" s="132"/>
      <c r="H60" s="132"/>
      <c r="I60" s="132"/>
      <c r="J60" s="132"/>
      <c r="K60" s="132"/>
      <c r="L60" s="132"/>
    </row>
    <row r="61" spans="1:12" ht="15.75">
      <c r="A61" s="66"/>
      <c r="B61" s="191"/>
      <c r="C61" s="191"/>
      <c r="D61" s="191"/>
      <c r="E61" s="191"/>
      <c r="F61" s="191"/>
      <c r="G61" s="191"/>
      <c r="H61" s="191"/>
      <c r="I61" s="191"/>
      <c r="J61" s="191"/>
      <c r="K61" s="191"/>
      <c r="L61" s="191"/>
    </row>
    <row r="62" spans="1:12" ht="6" customHeight="1">
      <c r="A62" s="213"/>
      <c r="B62" s="55"/>
      <c r="C62" s="55"/>
      <c r="D62" s="55"/>
      <c r="E62" s="214"/>
      <c r="F62" s="55"/>
      <c r="G62" s="55"/>
      <c r="H62" s="55"/>
      <c r="I62" s="214"/>
      <c r="J62" s="191"/>
      <c r="K62" s="132"/>
      <c r="L62" s="132"/>
    </row>
    <row r="63" spans="1:12" ht="12.75">
      <c r="A63" s="209"/>
      <c r="B63" s="209"/>
      <c r="C63" s="209"/>
      <c r="D63" s="209"/>
      <c r="E63" s="209"/>
      <c r="F63" s="209"/>
      <c r="G63" s="209"/>
      <c r="H63" s="209"/>
      <c r="I63" s="209"/>
      <c r="J63" s="209"/>
      <c r="K63" s="209"/>
      <c r="L63" s="209"/>
    </row>
  </sheetData>
  <sheetProtection/>
  <printOptions/>
  <pageMargins left="0.75" right="0.75" top="1" bottom="1" header="0.5" footer="0.5"/>
  <pageSetup fitToHeight="1" fitToWidth="1" horizontalDpi="1200" verticalDpi="1200" orientation="portrait" paperSize="9" scale="59" r:id="rId2"/>
  <headerFooter alignWithMargins="0">
    <oddHeader>&amp;R&amp;"Arial,Bold"&amp;14PERSONAL AND CROSS-MODAL TRAVEL</oddHead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u016789</cp:lastModifiedBy>
  <cp:lastPrinted>2020-09-09T08:55:57Z</cp:lastPrinted>
  <dcterms:created xsi:type="dcterms:W3CDTF">1999-02-18T16:30:58Z</dcterms:created>
  <dcterms:modified xsi:type="dcterms:W3CDTF">2022-02-02T08:03:24Z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A33989384</vt:lpwstr>
  </property>
  <property fmtid="{D5CDD505-2E9C-101B-9397-08002B2CF9AE}" pid="3" name="Objective-Comment">
    <vt:lpwstr/>
  </property>
  <property fmtid="{D5CDD505-2E9C-101B-9397-08002B2CF9AE}" pid="4" name="Objective-CreationStamp">
    <vt:filetime>2021-07-12T15:58:53Z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2022-02-02T08:03:31Z</vt:filetime>
  </property>
  <property fmtid="{D5CDD505-2E9C-101B-9397-08002B2CF9AE}" pid="8" name="Objective-ModificationStamp">
    <vt:filetime>2022-02-02T08:03:31Z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Scotland: Scottish Transport Statistics: 2021: Research and analysis: Transport: 2020-2025:</vt:lpwstr>
  </property>
  <property fmtid="{D5CDD505-2E9C-101B-9397-08002B2CF9AE}" pid="11" name="Objective-Parent">
    <vt:lpwstr>Transport Scotland: Scottish Transport Statistics: 2021: Research and analysis: Transport: 2020-2025</vt:lpwstr>
  </property>
  <property fmtid="{D5CDD505-2E9C-101B-9397-08002B2CF9AE}" pid="12" name="Objective-State">
    <vt:lpwstr>Published</vt:lpwstr>
  </property>
  <property fmtid="{D5CDD505-2E9C-101B-9397-08002B2CF9AE}" pid="13" name="Objective-Title">
    <vt:lpwstr>STS - Chapter 11 - Personal and crossmodal - Reference tables</vt:lpwstr>
  </property>
  <property fmtid="{D5CDD505-2E9C-101B-9397-08002B2CF9AE}" pid="14" name="Objective-Version">
    <vt:lpwstr>26.0</vt:lpwstr>
  </property>
  <property fmtid="{D5CDD505-2E9C-101B-9397-08002B2CF9AE}" pid="15" name="Objective-VersionComment">
    <vt:lpwstr/>
  </property>
  <property fmtid="{D5CDD505-2E9C-101B-9397-08002B2CF9AE}" pid="16" name="Objective-VersionNumber">
    <vt:r8>27</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Required Redaction">
    <vt:lpwstr/>
  </property>
</Properties>
</file>