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scotsconnect-my.sharepoint.com/personal/andrew_knight_transport_gov_scot/Documents/STS2022/"/>
    </mc:Choice>
  </mc:AlternateContent>
  <xr:revisionPtr revIDLastSave="2" documentId="13_ncr:1_{93692125-A58D-467B-9FC0-0C5D9D1ED71A}" xr6:coauthVersionLast="47" xr6:coauthVersionMax="47" xr10:uidLastSave="{2E09AED1-0D29-4757-9B1A-06E8EE685F31}"/>
  <bookViews>
    <workbookView xWindow="-120" yWindow="-120" windowWidth="29040" windowHeight="15840" firstSheet="2" activeTab="2" xr2:uid="{00000000-000D-0000-FFFF-FFFF00000000}"/>
  </bookViews>
  <sheets>
    <sheet name="comments" sheetId="8" state="hidden" r:id="rId1"/>
    <sheet name="compare with ScotRail" sheetId="22742" state="hidden" r:id="rId2"/>
    <sheet name="Contents" sheetId="22769" r:id="rId3"/>
    <sheet name="Fig 7.1-7.2" sheetId="22740" r:id="rId4"/>
    <sheet name="Notes" sheetId="22775" r:id="rId5"/>
    <sheet name="T7.1 " sheetId="22741" r:id="rId6"/>
    <sheet name="T7.2" sheetId="22774" r:id="rId7"/>
    <sheet name="T7.3" sheetId="22784" r:id="rId8"/>
    <sheet name="T7.4" sheetId="22733" r:id="rId9"/>
    <sheet name="T7.5" sheetId="22776" r:id="rId10"/>
    <sheet name="T7.6a" sheetId="22750" r:id="rId11"/>
    <sheet name="T7.6b" sheetId="22777" r:id="rId12"/>
    <sheet name="T7.6c" sheetId="22766" r:id="rId13"/>
    <sheet name="t7.7" sheetId="22767" r:id="rId14"/>
    <sheet name="T7.8" sheetId="22759" r:id="rId15"/>
    <sheet name="T7.8 cont'd" sheetId="22760" r:id="rId16"/>
    <sheet name="T7.9" sheetId="22735" r:id="rId17"/>
    <sheet name="T7.10" sheetId="22778" r:id="rId18"/>
    <sheet name="T7.11" sheetId="22771" r:id="rId19"/>
    <sheet name="7.12" sheetId="22773" r:id="rId20"/>
    <sheet name="T7.14" sheetId="4" r:id="rId21"/>
    <sheet name="T7.15" sheetId="22781" r:id="rId22"/>
    <sheet name="T7.16" sheetId="22779" r:id="rId23"/>
    <sheet name="T7.17" sheetId="22780" r:id="rId24"/>
    <sheet name="T7.18" sheetId="22770" r:id="rId25"/>
    <sheet name="T7.19" sheetId="22782" r:id="rId26"/>
    <sheet name="T7.20" sheetId="22783" r:id="rId27"/>
    <sheet name="A" sheetId="22732" r:id="rId28"/>
  </sheets>
  <externalReferences>
    <externalReference r:id="rId29"/>
    <externalReference r:id="rId30"/>
    <externalReference r:id="rId31"/>
    <externalReference r:id="rId32"/>
    <externalReference r:id="rId33"/>
  </externalReferences>
  <definedNames>
    <definedName name="_1_2___Crosstab_Net_Tonnes" localSheetId="12">#REF!</definedName>
    <definedName name="_1_2___Crosstab_Net_Tonnes" localSheetId="13">#REF!</definedName>
    <definedName name="_1_2___Crosstab_Net_Tonnes" localSheetId="14">#REF!</definedName>
    <definedName name="_1_2___Crosstab_Net_Tonnes">#REF!</definedName>
    <definedName name="axis">OFFSET(#REF!,1,0,COUNTIF(#REF!,"&gt;0"),1)</definedName>
    <definedName name="Cat_Column">[1]TOCS!$S$9:$T$22</definedName>
    <definedName name="Cat_Columns">[1]TOCS!$S$9:$T$22</definedName>
    <definedName name="count">OFFSET(#REF!,1,1,COUNTIF(#REF!,"&gt;0"),1)</definedName>
    <definedName name="datasource" localSheetId="12">#REF!</definedName>
    <definedName name="datasource" localSheetId="13">#REF!</definedName>
    <definedName name="datasource" localSheetId="14">#REF!</definedName>
    <definedName name="datasource">#REF!</definedName>
    <definedName name="DX">'[2]TOC by Q'!$CV$48</definedName>
    <definedName name="exchange_rate" localSheetId="14">#REF!</definedName>
    <definedName name="exchange_rate">#REF!</definedName>
    <definedName name="Inter_Start">[1]TOCS!$D$6</definedName>
    <definedName name="km" localSheetId="12">#REF!</definedName>
    <definedName name="km" localSheetId="13">#REF!</definedName>
    <definedName name="km" localSheetId="14">#REF!</definedName>
    <definedName name="km">#REF!</definedName>
    <definedName name="Latest_Period">[1]TOCS!$E$4</definedName>
    <definedName name="MACROS">A!$IU$8102</definedName>
    <definedName name="MENU">A!$A$1:$IU$8102</definedName>
    <definedName name="MtoKM">1.609344</definedName>
    <definedName name="No_TOCS">[1]TOCS!$N$6</definedName>
    <definedName name="Other_MOP">OFFSET('[3]A5 - 10.3a and 10.3b'!$R$1,0,0,COUNTA('[3]A5 - 10.3a and 10.3b'!$R$1:$R$65536),2)</definedName>
    <definedName name="Period">[1]TOCS!$H$6</definedName>
    <definedName name="_xlnm.Print_Area" localSheetId="19">'7.12'!#REF!</definedName>
    <definedName name="_xlnm.Print_Area" localSheetId="27">A!$A$1:$AA$29</definedName>
    <definedName name="_xlnm.Print_Area" localSheetId="3">'Fig 7.1-7.2'!$A$1:$M$55</definedName>
    <definedName name="_xlnm.Print_Area" localSheetId="5">'T7.1 '!$A$4:$T$70</definedName>
    <definedName name="_xlnm.Print_Area" localSheetId="18">'T7.11'!$A$1:$V$43</definedName>
    <definedName name="_xlnm.Print_Area" localSheetId="24">'T7.18'!$A$1:$S$73</definedName>
    <definedName name="_xlnm.Print_Area" localSheetId="8">'T7.4'!$A$1:$E$19</definedName>
    <definedName name="_xlnm.Print_Area" localSheetId="10">'T7.6a'!$A$1:$AB$82</definedName>
    <definedName name="_xlnm.Print_Area" localSheetId="12">'T7.6c'!$A$1:$P$45</definedName>
    <definedName name="_xlnm.Print_Area" localSheetId="13">'t7.7'!$A$1:$F$54</definedName>
    <definedName name="_xlnm.Print_Area" localSheetId="14">'T7.8'!$A$1:$AA$53</definedName>
    <definedName name="_xlnm.Print_Area" localSheetId="15">'T7.8 cont''d'!$A$1:$AA$52</definedName>
    <definedName name="_xlnm.Print_Area" localSheetId="16">'T7.9'!$A$1:$U$22</definedName>
    <definedName name="Regions" localSheetId="12">'[4]JEMCON Changes'!#REF!</definedName>
    <definedName name="Regions" localSheetId="13">'[4]JEMCON Changes'!#REF!</definedName>
    <definedName name="Regions">'[4]JEMCON Changes'!#REF!</definedName>
    <definedName name="SA_Columns" localSheetId="12">[5]Macros!#REF!</definedName>
    <definedName name="SA_Columns" localSheetId="13">[5]Macros!#REF!</definedName>
    <definedName name="SA_Columns">[5]Macros!#REF!</definedName>
    <definedName name="subset">IF(COUNT(#REF!)&gt;15,#REF!,IF(COUNT(#REF!)&gt;10,#REF!,IF(COUNT(#REF!)&gt;5,#REF!,IF(COUNT(#REF!)&gt;2,#REF!,#REF!))))</definedName>
    <definedName name="TIME">A!$G$1:$IU$8102</definedName>
    <definedName name="TOC_Columns">[1]TOCS!$B$9:$Q$36</definedName>
    <definedName name="UNIT">A!$1:$8106</definedName>
    <definedName name="variable">IF(COUNT(#REF!)&gt;15,#REF!,IF(COUNT(#REF!)&gt;10,#REF!,IF(COUNT(#REF!)&gt;5,#REF!,IF(COUNT(#REF!)&gt;2,#REF!,#REF!))))</definedName>
    <definedName name="WHOLE">A!$CA$321</definedName>
    <definedName name="Yr">[1]TOCS!$F$6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5" i="22780" l="1"/>
  <c r="V13" i="22780"/>
  <c r="AA34" i="22774"/>
  <c r="AA30" i="22774"/>
  <c r="AA31" i="22774" s="1"/>
  <c r="V60" i="22740" s="1"/>
  <c r="AA26" i="22774"/>
  <c r="AA16" i="22774"/>
  <c r="AA21" i="22774" s="1"/>
  <c r="V58" i="22740" s="1"/>
  <c r="AB8" i="22750"/>
  <c r="AL28" i="22732"/>
  <c r="AM13" i="22732"/>
  <c r="W59" i="22740"/>
  <c r="E66" i="22740"/>
  <c r="E46" i="22773"/>
  <c r="E47" i="22773"/>
  <c r="E48" i="22773"/>
  <c r="E49" i="22773"/>
  <c r="E50" i="22773"/>
  <c r="E51" i="22773"/>
  <c r="E52" i="22773"/>
  <c r="E53" i="22773"/>
  <c r="E36" i="22773"/>
  <c r="E37" i="22773"/>
  <c r="E38" i="22773"/>
  <c r="E39" i="22773"/>
  <c r="E40" i="22773"/>
  <c r="E41" i="22773"/>
  <c r="E42" i="22773"/>
  <c r="E43" i="22773"/>
  <c r="AB7" i="22777"/>
  <c r="AB8" i="22777"/>
  <c r="AB9" i="22777"/>
  <c r="AB10" i="22777"/>
  <c r="AB11" i="22777"/>
  <c r="AB12" i="22777"/>
  <c r="AB13" i="22777"/>
  <c r="AB14" i="22777"/>
  <c r="AB15" i="22777"/>
  <c r="AB16" i="22777"/>
  <c r="AB17" i="22777"/>
  <c r="AB18" i="22777"/>
  <c r="AB19" i="22777"/>
  <c r="AB20" i="22777"/>
  <c r="AB21" i="22777"/>
  <c r="AB22" i="22777"/>
  <c r="AB23" i="22777"/>
  <c r="AB24" i="22777"/>
  <c r="AB25" i="22777"/>
  <c r="AB26" i="22777"/>
  <c r="AB27" i="22777"/>
  <c r="AB28" i="22777"/>
  <c r="AB29" i="22777"/>
  <c r="AB30" i="22777"/>
  <c r="AB31" i="22777"/>
  <c r="AB32" i="22777"/>
  <c r="AB33" i="22777"/>
  <c r="AB34" i="22777"/>
  <c r="AB35" i="22777"/>
  <c r="AB36" i="22777"/>
  <c r="AB6" i="22777"/>
  <c r="AB9" i="22750"/>
  <c r="AB10" i="22750"/>
  <c r="AB11" i="22750"/>
  <c r="AB12" i="22750"/>
  <c r="AB13" i="22750"/>
  <c r="AB14" i="22750"/>
  <c r="AB15" i="22750"/>
  <c r="AB16" i="22750"/>
  <c r="AB17" i="22750"/>
  <c r="AB18" i="22750"/>
  <c r="AB19" i="22750"/>
  <c r="AB20" i="22750"/>
  <c r="AB21" i="22750"/>
  <c r="AB22" i="22750"/>
  <c r="AB23" i="22750"/>
  <c r="AB24" i="22750"/>
  <c r="AB25" i="22750"/>
  <c r="AB26" i="22750"/>
  <c r="AB27" i="22750"/>
  <c r="AB28" i="22750"/>
  <c r="AB29" i="22750"/>
  <c r="AB30" i="22750"/>
  <c r="AB31" i="22750"/>
  <c r="AB32" i="22750"/>
  <c r="AB33" i="22750"/>
  <c r="AB34" i="22750"/>
  <c r="AB35" i="22750"/>
  <c r="AB36" i="22750"/>
  <c r="AB37" i="22750"/>
  <c r="AB38" i="22750"/>
  <c r="C66" i="22740"/>
  <c r="D66" i="22740"/>
  <c r="B66" i="22740"/>
  <c r="Z16" i="22774"/>
  <c r="Z21" i="22774" s="1"/>
  <c r="U58" i="22740" s="1"/>
  <c r="J12" i="22780"/>
  <c r="J13" i="22780" s="1"/>
  <c r="P8" i="22781"/>
  <c r="O8" i="22781"/>
  <c r="N8" i="22781"/>
  <c r="M8" i="22781"/>
  <c r="L8" i="22781"/>
  <c r="K8" i="22781"/>
  <c r="J8" i="22781"/>
  <c r="I8" i="22781"/>
  <c r="H8" i="22781"/>
  <c r="G8" i="22781"/>
  <c r="F8" i="22781"/>
  <c r="E8" i="22781"/>
  <c r="D8" i="22781"/>
  <c r="C8" i="22781"/>
  <c r="B8" i="22781"/>
  <c r="D53" i="22773"/>
  <c r="C53" i="22773"/>
  <c r="B53" i="22773"/>
  <c r="D52" i="22773"/>
  <c r="C52" i="22773"/>
  <c r="B52" i="22773"/>
  <c r="D51" i="22773"/>
  <c r="C51" i="22773"/>
  <c r="B51" i="22773"/>
  <c r="D50" i="22773"/>
  <c r="C50" i="22773"/>
  <c r="B50" i="22773"/>
  <c r="D49" i="22773"/>
  <c r="C49" i="22773"/>
  <c r="B49" i="22773"/>
  <c r="D48" i="22773"/>
  <c r="C48" i="22773"/>
  <c r="B48" i="22773"/>
  <c r="D47" i="22773"/>
  <c r="C47" i="22773"/>
  <c r="B47" i="22773"/>
  <c r="D46" i="22773"/>
  <c r="C46" i="22773"/>
  <c r="B46" i="22773"/>
  <c r="D43" i="22773"/>
  <c r="C43" i="22773"/>
  <c r="B43" i="22773"/>
  <c r="D42" i="22773"/>
  <c r="C42" i="22773"/>
  <c r="B42" i="22773"/>
  <c r="D41" i="22773"/>
  <c r="C41" i="22773"/>
  <c r="B41" i="22773"/>
  <c r="D40" i="22773"/>
  <c r="C40" i="22773"/>
  <c r="B40" i="22773"/>
  <c r="D39" i="22773"/>
  <c r="C39" i="22773"/>
  <c r="B39" i="22773"/>
  <c r="D38" i="22773"/>
  <c r="C38" i="22773"/>
  <c r="B38" i="22773"/>
  <c r="D37" i="22773"/>
  <c r="C37" i="22773"/>
  <c r="B37" i="22773"/>
  <c r="D36" i="22773"/>
  <c r="C36" i="22773"/>
  <c r="B36" i="22773"/>
  <c r="G10" i="22778"/>
  <c r="F10" i="22778"/>
  <c r="E10" i="22778"/>
  <c r="D10" i="22778"/>
  <c r="C10" i="22778"/>
  <c r="B10" i="22778"/>
  <c r="E7" i="22733"/>
  <c r="Z30" i="22774"/>
  <c r="Z31" i="22774" s="1"/>
  <c r="U60" i="22740" s="1"/>
  <c r="Y30" i="22774"/>
  <c r="Y31" i="22774" s="1"/>
  <c r="T60" i="22740" s="1"/>
  <c r="X30" i="22774"/>
  <c r="W30" i="22774"/>
  <c r="W31" i="22774" s="1"/>
  <c r="R60" i="22740" s="1"/>
  <c r="V30" i="22774"/>
  <c r="U30" i="22774"/>
  <c r="T30" i="22774"/>
  <c r="T31" i="22774" s="1"/>
  <c r="O60" i="22740" s="1"/>
  <c r="S30" i="22774"/>
  <c r="R30" i="22774"/>
  <c r="Q30" i="22774"/>
  <c r="Q31" i="22774" s="1"/>
  <c r="L60" i="22740" s="1"/>
  <c r="P30" i="22774"/>
  <c r="O30" i="22774"/>
  <c r="N30" i="22774"/>
  <c r="M30" i="22774"/>
  <c r="L30" i="22774"/>
  <c r="K30" i="22774"/>
  <c r="J30" i="22774"/>
  <c r="I30" i="22774"/>
  <c r="I31" i="22774" s="1"/>
  <c r="D60" i="22740" s="1"/>
  <c r="H30" i="22774"/>
  <c r="G30" i="22774"/>
  <c r="G31" i="22774" s="1"/>
  <c r="B60" i="22740" s="1"/>
  <c r="F30" i="22774"/>
  <c r="E30" i="22774"/>
  <c r="D30" i="22774"/>
  <c r="D31" i="22774" s="1"/>
  <c r="C30" i="22774"/>
  <c r="C31" i="22774" s="1"/>
  <c r="B30" i="22774"/>
  <c r="B31" i="22774" s="1"/>
  <c r="Z26" i="22774"/>
  <c r="Y26" i="22774"/>
  <c r="X26" i="22774"/>
  <c r="W26" i="22774"/>
  <c r="V26" i="22774"/>
  <c r="U26" i="22774"/>
  <c r="T26" i="22774"/>
  <c r="S26" i="22774"/>
  <c r="R26" i="22774"/>
  <c r="Q26" i="22774"/>
  <c r="P26" i="22774"/>
  <c r="O26" i="22774"/>
  <c r="N26" i="22774"/>
  <c r="M26" i="22774"/>
  <c r="L26" i="22774"/>
  <c r="K26" i="22774"/>
  <c r="J26" i="22774"/>
  <c r="I26" i="22774"/>
  <c r="H26" i="22774"/>
  <c r="G26" i="22774"/>
  <c r="F26" i="22774"/>
  <c r="E26" i="22774"/>
  <c r="D26" i="22774"/>
  <c r="C26" i="22774"/>
  <c r="B26" i="22774"/>
  <c r="Z20" i="22774"/>
  <c r="Y20" i="22774"/>
  <c r="X20" i="22774"/>
  <c r="W20" i="22774"/>
  <c r="V20" i="22774"/>
  <c r="U20" i="22774"/>
  <c r="T20" i="22774"/>
  <c r="S20" i="22774"/>
  <c r="R20" i="22774"/>
  <c r="Q20" i="22774"/>
  <c r="P20" i="22774"/>
  <c r="O20" i="22774"/>
  <c r="N20" i="22774"/>
  <c r="M20" i="22774"/>
  <c r="L20" i="22774"/>
  <c r="K20" i="22774"/>
  <c r="J20" i="22774"/>
  <c r="I20" i="22774"/>
  <c r="H20" i="22774"/>
  <c r="G20" i="22774"/>
  <c r="F20" i="22774"/>
  <c r="E20" i="22774"/>
  <c r="D20" i="22774"/>
  <c r="C20" i="22774"/>
  <c r="B20" i="22774"/>
  <c r="Z19" i="22774"/>
  <c r="Y19" i="22774"/>
  <c r="X19" i="22774"/>
  <c r="W19" i="22774"/>
  <c r="V19" i="22774"/>
  <c r="U19" i="22774"/>
  <c r="T19" i="22774"/>
  <c r="S19" i="22774"/>
  <c r="R19" i="22774"/>
  <c r="Q19" i="22774"/>
  <c r="P19" i="22774"/>
  <c r="O19" i="22774"/>
  <c r="N19" i="22774"/>
  <c r="M19" i="22774"/>
  <c r="L19" i="22774"/>
  <c r="K19" i="22774"/>
  <c r="J19" i="22774"/>
  <c r="I19" i="22774"/>
  <c r="H19" i="22774"/>
  <c r="G19" i="22774"/>
  <c r="F19" i="22774"/>
  <c r="E19" i="22774"/>
  <c r="D19" i="22774"/>
  <c r="C19" i="22774"/>
  <c r="B19" i="22774"/>
  <c r="Z18" i="22774"/>
  <c r="Y18" i="22774"/>
  <c r="X18" i="22774"/>
  <c r="W18" i="22774"/>
  <c r="V18" i="22774"/>
  <c r="U18" i="22774"/>
  <c r="T18" i="22774"/>
  <c r="S18" i="22774"/>
  <c r="R18" i="22774"/>
  <c r="Q18" i="22774"/>
  <c r="P18" i="22774"/>
  <c r="O18" i="22774"/>
  <c r="N18" i="22774"/>
  <c r="M18" i="22774"/>
  <c r="L18" i="22774"/>
  <c r="K18" i="22774"/>
  <c r="J18" i="22774"/>
  <c r="I18" i="22774"/>
  <c r="H18" i="22774"/>
  <c r="G18" i="22774"/>
  <c r="F18" i="22774"/>
  <c r="E18" i="22774"/>
  <c r="D18" i="22774"/>
  <c r="C18" i="22774"/>
  <c r="B18" i="22774"/>
  <c r="Y16" i="22774"/>
  <c r="Y21" i="22774"/>
  <c r="T58" i="22740" s="1"/>
  <c r="X16" i="22774"/>
  <c r="X21" i="22774"/>
  <c r="S58" i="22740" s="1"/>
  <c r="W16" i="22774"/>
  <c r="W21" i="22774"/>
  <c r="V16" i="22774"/>
  <c r="V21" i="22774"/>
  <c r="U16" i="22774"/>
  <c r="U21" i="22774"/>
  <c r="P58" i="22740" s="1"/>
  <c r="T16" i="22774"/>
  <c r="T21" i="22774"/>
  <c r="O58" i="22740" s="1"/>
  <c r="S16" i="22774"/>
  <c r="S21" i="22774"/>
  <c r="R16" i="22774"/>
  <c r="R21" i="22774"/>
  <c r="Q16" i="22774"/>
  <c r="Q21" i="22774"/>
  <c r="L58" i="22740" s="1"/>
  <c r="P16" i="22774"/>
  <c r="P21" i="22774"/>
  <c r="K58" i="22740" s="1"/>
  <c r="O16" i="22774"/>
  <c r="O21" i="22774"/>
  <c r="J58" i="22740" s="1"/>
  <c r="N16" i="22774"/>
  <c r="N21" i="22774"/>
  <c r="I58" i="22740" s="1"/>
  <c r="M16" i="22774"/>
  <c r="M21" i="22774"/>
  <c r="H58" i="22740" s="1"/>
  <c r="L16" i="22774"/>
  <c r="L21" i="22774"/>
  <c r="K16" i="22774"/>
  <c r="K21" i="22774"/>
  <c r="F58" i="22740" s="1"/>
  <c r="J16" i="22774"/>
  <c r="J21" i="22774"/>
  <c r="I16" i="22774"/>
  <c r="I21" i="22774"/>
  <c r="H16" i="22774"/>
  <c r="H21" i="22774"/>
  <c r="C58" i="22740" s="1"/>
  <c r="G16" i="22774"/>
  <c r="F16" i="22774"/>
  <c r="E16" i="22774"/>
  <c r="D16" i="22774"/>
  <c r="D21" i="22774" s="1"/>
  <c r="C16" i="22774"/>
  <c r="B16" i="22774"/>
  <c r="C11" i="22774"/>
  <c r="C21" i="22774" s="1"/>
  <c r="B11" i="22774"/>
  <c r="B21" i="22774" s="1"/>
  <c r="E21" i="22774"/>
  <c r="F21" i="22774"/>
  <c r="G21" i="22774"/>
  <c r="B58" i="22740" s="1"/>
  <c r="V59" i="22740"/>
  <c r="AL13" i="22732"/>
  <c r="U13" i="22780" s="1"/>
  <c r="U15" i="22780"/>
  <c r="AK28" i="22732"/>
  <c r="Z34" i="22774"/>
  <c r="B5" i="22733"/>
  <c r="C10" i="22733" s="1"/>
  <c r="U59" i="22740"/>
  <c r="AJ28" i="22732"/>
  <c r="AK13" i="22732"/>
  <c r="Y34" i="22774"/>
  <c r="T15" i="22780"/>
  <c r="T13" i="22780"/>
  <c r="T59" i="22740"/>
  <c r="AI28" i="22732"/>
  <c r="AJ13" i="22732"/>
  <c r="R9" i="4"/>
  <c r="S59" i="22740"/>
  <c r="AH28" i="22732"/>
  <c r="W34" i="22774" s="1"/>
  <c r="AI13" i="22732"/>
  <c r="R58" i="22740"/>
  <c r="Q9" i="4"/>
  <c r="R59" i="22740"/>
  <c r="AG28" i="22732"/>
  <c r="V34" i="22774" s="1"/>
  <c r="AH13" i="22732"/>
  <c r="Q13" i="22780" s="1"/>
  <c r="Q58" i="22740"/>
  <c r="B59" i="22740"/>
  <c r="C59" i="22740"/>
  <c r="D59" i="22740"/>
  <c r="E59" i="22740"/>
  <c r="F59" i="22740"/>
  <c r="G59" i="22740"/>
  <c r="H59" i="22740"/>
  <c r="I59" i="22740"/>
  <c r="J59" i="22740"/>
  <c r="K59" i="22740"/>
  <c r="L59" i="22740"/>
  <c r="M59" i="22740"/>
  <c r="N59" i="22740"/>
  <c r="O59" i="22740"/>
  <c r="P59" i="22740"/>
  <c r="Q59" i="22740"/>
  <c r="AF28" i="22732"/>
  <c r="U34" i="22774" s="1"/>
  <c r="AG13" i="22732"/>
  <c r="AE28" i="22732"/>
  <c r="AF13" i="22732"/>
  <c r="O13" i="22780" s="1"/>
  <c r="D58" i="22740"/>
  <c r="E58" i="22740"/>
  <c r="G58" i="22740"/>
  <c r="M58" i="22740"/>
  <c r="N58" i="22740"/>
  <c r="D17" i="22733"/>
  <c r="D16" i="22733"/>
  <c r="D15" i="22733"/>
  <c r="D14" i="22733"/>
  <c r="D13" i="22733"/>
  <c r="D12" i="22733"/>
  <c r="D11" i="22733"/>
  <c r="D10" i="22733"/>
  <c r="D9" i="22733"/>
  <c r="D8" i="22733"/>
  <c r="D6" i="22733"/>
  <c r="AD28" i="22732"/>
  <c r="AE13" i="22732"/>
  <c r="N13" i="22780" s="1"/>
  <c r="AC28" i="22732"/>
  <c r="AD13" i="22732"/>
  <c r="AB28" i="22732"/>
  <c r="Q34" i="22774" s="1"/>
  <c r="AC13" i="22732"/>
  <c r="L15" i="22780" s="1"/>
  <c r="M28" i="22732"/>
  <c r="N28" i="22732"/>
  <c r="C34" i="22774" s="1"/>
  <c r="O28" i="22732"/>
  <c r="P28" i="22732"/>
  <c r="C3" i="22742"/>
  <c r="C5" i="22742"/>
  <c r="G3" i="22742"/>
  <c r="G5" i="22742" s="1"/>
  <c r="I3" i="22742"/>
  <c r="I5" i="22742" s="1"/>
  <c r="AA28" i="22732"/>
  <c r="Z28" i="22732"/>
  <c r="O34" i="22774" s="1"/>
  <c r="Y28" i="22732"/>
  <c r="N34" i="22774" s="1"/>
  <c r="X28" i="22732"/>
  <c r="M34" i="22774" s="1"/>
  <c r="W28" i="22732"/>
  <c r="L34" i="22774" s="1"/>
  <c r="V28" i="22732"/>
  <c r="K34" i="22774" s="1"/>
  <c r="U28" i="22732"/>
  <c r="T28" i="22732"/>
  <c r="S28" i="22732"/>
  <c r="R28" i="22732"/>
  <c r="Q28" i="22732"/>
  <c r="F34" i="22774" s="1"/>
  <c r="R13" i="22732"/>
  <c r="S13" i="22732"/>
  <c r="T13" i="22732"/>
  <c r="C15" i="22780" s="1"/>
  <c r="U13" i="22732"/>
  <c r="V13" i="22732"/>
  <c r="E15" i="22780" s="1"/>
  <c r="W13" i="22732"/>
  <c r="X13" i="22732"/>
  <c r="Y13" i="22732"/>
  <c r="H13" i="22780" s="1"/>
  <c r="Z13" i="22732"/>
  <c r="I15" i="22780" s="1"/>
  <c r="AA13" i="22732"/>
  <c r="J15" i="22780" s="1"/>
  <c r="AB13" i="22732"/>
  <c r="K15" i="22780" s="1"/>
  <c r="Q13" i="22732"/>
  <c r="P13" i="22732"/>
  <c r="M3" i="22742"/>
  <c r="M4" i="22742"/>
  <c r="O13" i="22732"/>
  <c r="M13" i="22732"/>
  <c r="N13" i="22732"/>
  <c r="D7" i="22733"/>
  <c r="L28" i="22732"/>
  <c r="D3" i="22742"/>
  <c r="D5" i="22742" s="1"/>
  <c r="D4" i="22742"/>
  <c r="E3" i="22742"/>
  <c r="E4" i="22742"/>
  <c r="F3" i="22742"/>
  <c r="F4" i="22742"/>
  <c r="G4" i="22742"/>
  <c r="H3" i="22742"/>
  <c r="H4" i="22742"/>
  <c r="I4" i="22742"/>
  <c r="J3" i="22742"/>
  <c r="J4" i="22742"/>
  <c r="K4" i="22742"/>
  <c r="L3" i="22742"/>
  <c r="L5" i="22742" s="1"/>
  <c r="L4" i="22742"/>
  <c r="C2" i="22742"/>
  <c r="D2" i="22742"/>
  <c r="E2" i="22742"/>
  <c r="F2" i="22742"/>
  <c r="G2" i="22742"/>
  <c r="H2" i="22742"/>
  <c r="I2" i="22742"/>
  <c r="J2" i="22742"/>
  <c r="K2" i="22742"/>
  <c r="L2" i="22742"/>
  <c r="L13" i="22732"/>
  <c r="K28" i="22732"/>
  <c r="J28" i="22732"/>
  <c r="I28" i="22732"/>
  <c r="H28" i="22732"/>
  <c r="G28" i="22732"/>
  <c r="F28" i="22732"/>
  <c r="E28" i="22732"/>
  <c r="K13" i="22732"/>
  <c r="J13" i="22732"/>
  <c r="I13" i="22732"/>
  <c r="H13" i="22732"/>
  <c r="G13" i="22732"/>
  <c r="F13" i="22732"/>
  <c r="E13" i="22732"/>
  <c r="K3" i="22742"/>
  <c r="C12" i="22733"/>
  <c r="G34" i="22774"/>
  <c r="E34" i="22774"/>
  <c r="E31" i="22774"/>
  <c r="R34" i="22774"/>
  <c r="R31" i="22774"/>
  <c r="M60" i="22740" s="1"/>
  <c r="I34" i="22774"/>
  <c r="P34" i="22774"/>
  <c r="P31" i="22774"/>
  <c r="K60" i="22740" s="1"/>
  <c r="O31" i="22774"/>
  <c r="J34" i="22774"/>
  <c r="J31" i="22774"/>
  <c r="E60" i="22740" s="1"/>
  <c r="B34" i="22774"/>
  <c r="S34" i="22774"/>
  <c r="S31" i="22774"/>
  <c r="N60" i="22740" s="1"/>
  <c r="T34" i="22774"/>
  <c r="L31" i="22774"/>
  <c r="G60" i="22740" s="1"/>
  <c r="H34" i="22774"/>
  <c r="H31" i="22774"/>
  <c r="C60" i="22740"/>
  <c r="D34" i="22774"/>
  <c r="X34" i="22774"/>
  <c r="X31" i="22774"/>
  <c r="S60" i="22740"/>
  <c r="P13" i="22780"/>
  <c r="P15" i="22780"/>
  <c r="S15" i="22780"/>
  <c r="S13" i="22780"/>
  <c r="B15" i="22780"/>
  <c r="B13" i="22780"/>
  <c r="G13" i="22780"/>
  <c r="G15" i="22780"/>
  <c r="M15" i="22780"/>
  <c r="M13" i="22780"/>
  <c r="R15" i="22780"/>
  <c r="R13" i="22780"/>
  <c r="I13" i="22780"/>
  <c r="F13" i="22780"/>
  <c r="F15" i="22780"/>
  <c r="E13" i="22780"/>
  <c r="Q15" i="22780"/>
  <c r="D15" i="22780"/>
  <c r="D13" i="22780"/>
  <c r="N15" i="22780"/>
  <c r="O15" i="22780"/>
  <c r="J60" i="22740"/>
  <c r="K5" i="22742"/>
  <c r="F5" i="22742"/>
  <c r="M5" i="22742"/>
  <c r="H5" i="22742"/>
  <c r="J5" i="22742"/>
  <c r="E5" i="22742"/>
  <c r="C16" i="22733" l="1"/>
  <c r="K31" i="22774"/>
  <c r="F60" i="22740" s="1"/>
  <c r="C8" i="22733"/>
  <c r="D5" i="22733"/>
  <c r="D20" i="22733"/>
  <c r="U31" i="22774"/>
  <c r="P60" i="22740" s="1"/>
  <c r="C11" i="22733"/>
  <c r="L13" i="22780"/>
  <c r="M31" i="22774"/>
  <c r="H60" i="22740" s="1"/>
  <c r="C7" i="22733"/>
  <c r="C6" i="22733" s="1"/>
  <c r="C17" i="22733"/>
  <c r="F31" i="22774"/>
  <c r="V31" i="22774"/>
  <c r="Q60" i="22740" s="1"/>
  <c r="N31" i="22774"/>
  <c r="I60" i="22740" s="1"/>
  <c r="C15" i="22733"/>
  <c r="C13" i="22733"/>
  <c r="C14" i="22733"/>
  <c r="C13" i="22780"/>
  <c r="H15" i="22780"/>
  <c r="K13" i="22780"/>
  <c r="C9" i="22733"/>
</calcChain>
</file>

<file path=xl/sharedStrings.xml><?xml version="1.0" encoding="utf-8"?>
<sst xmlns="http://schemas.openxmlformats.org/spreadsheetml/2006/main" count="1527" uniqueCount="820">
  <si>
    <t>Total</t>
  </si>
  <si>
    <t>Type of ticket</t>
  </si>
  <si>
    <t>Passenger journeys</t>
  </si>
  <si>
    <t>million</t>
  </si>
  <si>
    <t>£ million</t>
  </si>
  <si>
    <t>-</t>
  </si>
  <si>
    <t>kilometres</t>
  </si>
  <si>
    <t>Electrified</t>
  </si>
  <si>
    <t>Non electrified</t>
  </si>
  <si>
    <t>Passenger and parcel</t>
  </si>
  <si>
    <t>Freight only</t>
  </si>
  <si>
    <t>thousands</t>
  </si>
  <si>
    <t>£ thousands</t>
  </si>
  <si>
    <t>Railway accidents</t>
  </si>
  <si>
    <t>Collisions</t>
  </si>
  <si>
    <t>All accidents</t>
  </si>
  <si>
    <t>Casualties</t>
  </si>
  <si>
    <t>Total deaths</t>
  </si>
  <si>
    <t>Total injuries</t>
  </si>
  <si>
    <t>numbers</t>
  </si>
  <si>
    <t>RETAIL PRICES INDEX (Jan '87=100)</t>
  </si>
  <si>
    <t xml:space="preserve">Value for latest year </t>
  </si>
  <si>
    <t>=</t>
  </si>
  <si>
    <t>MULTIPLIER TO CONVERT</t>
  </si>
  <si>
    <t xml:space="preserve">CURRENT PRICES TO </t>
  </si>
  <si>
    <t>CONSTANT PRICES</t>
  </si>
  <si>
    <t>1999-00</t>
  </si>
  <si>
    <t>Passenger Receipts</t>
  </si>
  <si>
    <t>Freight Lifted</t>
  </si>
  <si>
    <t>Aberdeenshire</t>
  </si>
  <si>
    <t>Angus</t>
  </si>
  <si>
    <t>Argyll and Bute</t>
  </si>
  <si>
    <t>East Ayrshire</t>
  </si>
  <si>
    <t>North Ayrshire</t>
  </si>
  <si>
    <t>South Ayrshire</t>
  </si>
  <si>
    <t>Scottish Borders</t>
  </si>
  <si>
    <t>Clackmannanshire</t>
  </si>
  <si>
    <t>East Dunbartonshire</t>
  </si>
  <si>
    <t>West Dunbartonshire</t>
  </si>
  <si>
    <t>Dundee City</t>
  </si>
  <si>
    <t>Falkirk</t>
  </si>
  <si>
    <t>Fife</t>
  </si>
  <si>
    <t>Highland</t>
  </si>
  <si>
    <t>Inverclyde</t>
  </si>
  <si>
    <t>North Lanarkshire</t>
  </si>
  <si>
    <t>South Lanarkshire</t>
  </si>
  <si>
    <t>East Lothian</t>
  </si>
  <si>
    <t>West Lothian</t>
  </si>
  <si>
    <t>Midlothian</t>
  </si>
  <si>
    <t>Moray</t>
  </si>
  <si>
    <t>Orkney Islands</t>
  </si>
  <si>
    <t>Perth &amp; Kinross</t>
  </si>
  <si>
    <t>Renfrewshire</t>
  </si>
  <si>
    <t>East Renfrewshire</t>
  </si>
  <si>
    <t>Shetland Islands</t>
  </si>
  <si>
    <t>Stirling</t>
  </si>
  <si>
    <t>Local Authority</t>
  </si>
  <si>
    <t>Scotland</t>
  </si>
  <si>
    <t>number</t>
  </si>
  <si>
    <t>2000-01</t>
  </si>
  <si>
    <t>Edinburgh, City of</t>
  </si>
  <si>
    <t>Glasgow, City of</t>
  </si>
  <si>
    <t>Dumfries &amp; Galloway</t>
  </si>
  <si>
    <t>Trespasser</t>
  </si>
  <si>
    <t>Suicide</t>
  </si>
  <si>
    <t>00-01</t>
  </si>
  <si>
    <t>Since the figures below are based on a financial yr and most of the year falls into the earlier of the two, the RPI of the earlier year of the latest period has been used eg if lates available yr is 99/00 then use the 1999 rpi fig.</t>
  </si>
  <si>
    <t xml:space="preserve">Passenger journeys </t>
  </si>
  <si>
    <t>Full fare</t>
  </si>
  <si>
    <t>Reduced fare</t>
  </si>
  <si>
    <t>Season ticket</t>
  </si>
  <si>
    <t>Passenger revenue</t>
  </si>
  <si>
    <t>Eilean Siar</t>
  </si>
  <si>
    <t>2001-02</t>
  </si>
  <si>
    <t>01-02</t>
  </si>
  <si>
    <t>2002-03</t>
  </si>
  <si>
    <t>02-03</t>
  </si>
  <si>
    <t>2003-04</t>
  </si>
  <si>
    <t>As in the planned timetable for the day.  This may differ from the published timetable due to (e.g.) engineering works, floods, etc.</t>
  </si>
  <si>
    <t>Includes trains which ran less than half their planned mileage</t>
  </si>
  <si>
    <t>Total within 20 minutes</t>
  </si>
  <si>
    <t>Total within 10 minutes</t>
  </si>
  <si>
    <t>Total within 5 minutes</t>
  </si>
  <si>
    <t>percentages</t>
  </si>
  <si>
    <t>Excluding passengers whose journey started on a ScotRail service, who are counted as ScotRail passengers</t>
  </si>
  <si>
    <t>Punctuality / reliability</t>
  </si>
  <si>
    <t>Overall opinion of journey</t>
  </si>
  <si>
    <t>All GB long-distance operators</t>
  </si>
  <si>
    <t>All GB regional operators</t>
  </si>
  <si>
    <t>Sample size</t>
  </si>
  <si>
    <t>Frequency</t>
  </si>
  <si>
    <t>Length of journey time</t>
  </si>
  <si>
    <t>Info. re. times, platforms</t>
  </si>
  <si>
    <t>Ticket buying facilities</t>
  </si>
  <si>
    <t>Overall station environment</t>
  </si>
  <si>
    <t>How station staff handle requests</t>
  </si>
  <si>
    <t>Value for money</t>
  </si>
  <si>
    <t>How deals with delays</t>
  </si>
  <si>
    <t>ScotRail passengers</t>
  </si>
  <si>
    <t>Aberdeen</t>
  </si>
  <si>
    <t>Edinburgh</t>
  </si>
  <si>
    <t>Glasgow</t>
  </si>
  <si>
    <t>0 - under 5 kms</t>
  </si>
  <si>
    <t>5 - under 10 kms</t>
  </si>
  <si>
    <t>10 - under 20 kms</t>
  </si>
  <si>
    <t>20 - under 50 kms</t>
  </si>
  <si>
    <t>50 - under 100 kms</t>
  </si>
  <si>
    <t>100+ kms</t>
  </si>
  <si>
    <t>Passenger numbers</t>
  </si>
  <si>
    <r>
      <t xml:space="preserve">Value for latest year appearing </t>
    </r>
    <r>
      <rPr>
        <b/>
        <sz val="12"/>
        <rFont val="Arial MT"/>
      </rPr>
      <t>in those tables</t>
    </r>
  </si>
  <si>
    <t>All passenger journeys made using national rail tickets</t>
  </si>
  <si>
    <r>
      <t>2003-04</t>
    </r>
    <r>
      <rPr>
        <b/>
        <vertAlign val="superscript"/>
        <sz val="11"/>
        <rFont val="Arial"/>
        <family val="2"/>
      </rPr>
      <t/>
    </r>
  </si>
  <si>
    <t>Check digit  for calculation of difference between totals and sum of parts</t>
  </si>
  <si>
    <t xml:space="preserve">Internal </t>
  </si>
  <si>
    <t>ScotRail</t>
  </si>
  <si>
    <t>diff</t>
  </si>
  <si>
    <t>2004-05</t>
  </si>
  <si>
    <t>`</t>
  </si>
  <si>
    <t>03-04</t>
  </si>
  <si>
    <t>04-05</t>
  </si>
  <si>
    <t>Destination</t>
  </si>
  <si>
    <t>Origin</t>
  </si>
  <si>
    <t xml:space="preserve">Aberdeen City </t>
  </si>
  <si>
    <t>Aberdeen-shire</t>
  </si>
  <si>
    <t>Argyll &amp; Bute</t>
  </si>
  <si>
    <t>East Dunbarton-shire</t>
  </si>
  <si>
    <t>East Renfrew-shire</t>
  </si>
  <si>
    <t xml:space="preserve">Edinburgh, City of </t>
  </si>
  <si>
    <t xml:space="preserve">Glasgow, City of </t>
  </si>
  <si>
    <t>North Lanark-shire</t>
  </si>
  <si>
    <t>South Lanark-shire</t>
  </si>
  <si>
    <t>West Dunbarton-shire</t>
  </si>
  <si>
    <t>Rank</t>
  </si>
  <si>
    <t>Dunrobin Castle (1985)</t>
  </si>
  <si>
    <t>Alness (1973)</t>
  </si>
  <si>
    <t>Duncraig (1971)</t>
  </si>
  <si>
    <t>Muir of Ord (1976)</t>
  </si>
  <si>
    <t>Beauly (2002)</t>
  </si>
  <si>
    <t>Falls of Cruachan (1988)</t>
  </si>
  <si>
    <t>Loch Awe (1985)</t>
  </si>
  <si>
    <t>Dyce (1984)</t>
  </si>
  <si>
    <t>Portlethen (1985)</t>
  </si>
  <si>
    <t>Glenrothes with Thornton (1992)</t>
  </si>
  <si>
    <t>Dunfermline Queen Margaret (2000)</t>
  </si>
  <si>
    <t>Dalgety Bay (1998)</t>
  </si>
  <si>
    <t>South Gyle (1985)</t>
  </si>
  <si>
    <t>Musselburgh (1988)</t>
  </si>
  <si>
    <t>Wallyford (1994)</t>
  </si>
  <si>
    <t>Brunstane (2002)</t>
  </si>
  <si>
    <t>Newcraighall (2002)</t>
  </si>
  <si>
    <t>Edinburgh Park (2003)</t>
  </si>
  <si>
    <t>Uphall (1986)</t>
  </si>
  <si>
    <t>Livingston North (1986)</t>
  </si>
  <si>
    <t>Bathgate (1986)</t>
  </si>
  <si>
    <t>Kingsknowe (1971)</t>
  </si>
  <si>
    <t>Wester Hailes (1987)</t>
  </si>
  <si>
    <t>Curriehill (1987)</t>
  </si>
  <si>
    <t>Livingston South (1984)</t>
  </si>
  <si>
    <t>Bridge of Allan (1985)</t>
  </si>
  <si>
    <t>Camelon (1994)</t>
  </si>
  <si>
    <t>Stepps (1989)</t>
  </si>
  <si>
    <t>Greenfaulds (1989)</t>
  </si>
  <si>
    <t>Ashfield (1993)</t>
  </si>
  <si>
    <t>Possilpark &amp; Parkhouse (1993)</t>
  </si>
  <si>
    <t>Summerston (1993)</t>
  </si>
  <si>
    <t>Maryhill (1993)</t>
  </si>
  <si>
    <t>Anderston (1979)</t>
  </si>
  <si>
    <t>Argyle Street (1979)</t>
  </si>
  <si>
    <t>Dalmarnock (1979)</t>
  </si>
  <si>
    <t>Carmyle (1993)</t>
  </si>
  <si>
    <t>Mount Vernon (1993)</t>
  </si>
  <si>
    <t>Baillieston (1993)</t>
  </si>
  <si>
    <t>Bargeddie (1993)</t>
  </si>
  <si>
    <t>Kirkwood (1993)</t>
  </si>
  <si>
    <t>Whifflet (1992)</t>
  </si>
  <si>
    <t>Airbles (1989)</t>
  </si>
  <si>
    <t>Shieldmuir (1990)</t>
  </si>
  <si>
    <t>Drumfrochar (1998)</t>
  </si>
  <si>
    <t>Whinhill (1990)</t>
  </si>
  <si>
    <t>Corkerhill (1990)</t>
  </si>
  <si>
    <t>Mosspark (1990)</t>
  </si>
  <si>
    <t>Crookston (1990)</t>
  </si>
  <si>
    <t>Hawkhead (1991)</t>
  </si>
  <si>
    <t>Paisley Canal (1990)</t>
  </si>
  <si>
    <t>Milliken Park (1989)</t>
  </si>
  <si>
    <t>Howwood (2001)</t>
  </si>
  <si>
    <t>Ardrossan Town (1987)</t>
  </si>
  <si>
    <t>Priesthill &amp; Darnley (1990)</t>
  </si>
  <si>
    <t>Kilmaurs (1984)</t>
  </si>
  <si>
    <t>Auchinleck (1984)</t>
  </si>
  <si>
    <t>New Cumnock (1991)</t>
  </si>
  <si>
    <t>Sanquhar (1994)</t>
  </si>
  <si>
    <t>Gretna Green (1993)</t>
  </si>
  <si>
    <t xml:space="preserve"> </t>
  </si>
  <si>
    <t>Aberdeen, City of</t>
  </si>
  <si>
    <r>
      <t>2004-05</t>
    </r>
    <r>
      <rPr>
        <b/>
        <vertAlign val="superscript"/>
        <sz val="11"/>
        <rFont val="Arial"/>
        <family val="2"/>
      </rPr>
      <t/>
    </r>
  </si>
  <si>
    <t>05-06</t>
  </si>
  <si>
    <t>2005-06</t>
  </si>
  <si>
    <t xml:space="preserve">East Dunbartonshire </t>
  </si>
  <si>
    <t xml:space="preserve">West Dunbartonshire </t>
  </si>
  <si>
    <t xml:space="preserve">Inverclyde </t>
  </si>
  <si>
    <t xml:space="preserve">    Angus</t>
  </si>
  <si>
    <t>Renfrew-shire</t>
  </si>
  <si>
    <t xml:space="preserve">Edinburgh, City of  </t>
  </si>
  <si>
    <t>SOMETIMES Tables 8.1 and 8.2 are a year behind other tables</t>
  </si>
  <si>
    <t>WHEN THIS HAPPENS, the figures below are used instead</t>
  </si>
  <si>
    <t xml:space="preserve">as specified in David Greeno's e-mails of 17 Nov 05 </t>
  </si>
  <si>
    <t>to refer to "more than one train during a journey "</t>
  </si>
  <si>
    <t>IN SUCH CASES, take care to set the highlighted value correctly</t>
  </si>
  <si>
    <t>Glasgow Central</t>
  </si>
  <si>
    <t>Glasgow Queen Street</t>
  </si>
  <si>
    <t>Paisley Gilmour Street</t>
  </si>
  <si>
    <t>Haymarket</t>
  </si>
  <si>
    <t>Dundee</t>
  </si>
  <si>
    <t>Charing Cross (Glasgow)</t>
  </si>
  <si>
    <t>Partick</t>
  </si>
  <si>
    <t>Ayr</t>
  </si>
  <si>
    <t>Linlithgow</t>
  </si>
  <si>
    <t>Kirkcaldy</t>
  </si>
  <si>
    <t>Inverkeithing</t>
  </si>
  <si>
    <t>Motherwell</t>
  </si>
  <si>
    <t>Falkirk Grahamston</t>
  </si>
  <si>
    <t>Hyndland</t>
  </si>
  <si>
    <t>Airdrie</t>
  </si>
  <si>
    <t>Helensburgh Central</t>
  </si>
  <si>
    <t>Kilwinning</t>
  </si>
  <si>
    <t>Inverness</t>
  </si>
  <si>
    <t>Lenzie</t>
  </si>
  <si>
    <t>Croy</t>
  </si>
  <si>
    <t>Irvine</t>
  </si>
  <si>
    <t>East Kilbride</t>
  </si>
  <si>
    <t>Anniesland</t>
  </si>
  <si>
    <t>Perth</t>
  </si>
  <si>
    <t>Bathgate</t>
  </si>
  <si>
    <t>Mount Florida</t>
  </si>
  <si>
    <t>Milngavie</t>
  </si>
  <si>
    <t>Polmont</t>
  </si>
  <si>
    <t>Livingston North</t>
  </si>
  <si>
    <t>Dumbarton Central</t>
  </si>
  <si>
    <t>Hamilton Central</t>
  </si>
  <si>
    <t>Shettleston</t>
  </si>
  <si>
    <t>Singer</t>
  </si>
  <si>
    <t>Dalmuir</t>
  </si>
  <si>
    <t>Westerton</t>
  </si>
  <si>
    <t>Uddingston</t>
  </si>
  <si>
    <t>Falkirk High</t>
  </si>
  <si>
    <t>Troon</t>
  </si>
  <si>
    <t>Bishopbriggs</t>
  </si>
  <si>
    <t>Hamilton West</t>
  </si>
  <si>
    <t>Balloch</t>
  </si>
  <si>
    <t>Cambuslang</t>
  </si>
  <si>
    <t>Barrhead</t>
  </si>
  <si>
    <t>Bellshill</t>
  </si>
  <si>
    <t>Argyle Street</t>
  </si>
  <si>
    <t>Kilmarnock</t>
  </si>
  <si>
    <t>Coatbridge Sunnyside</t>
  </si>
  <si>
    <t>Larbert</t>
  </si>
  <si>
    <t>Rutherglen</t>
  </si>
  <si>
    <t>Dunblane</t>
  </si>
  <si>
    <t>Gourock</t>
  </si>
  <si>
    <t>Port Glasgow</t>
  </si>
  <si>
    <t>Stonehaven</t>
  </si>
  <si>
    <t>North Berwick</t>
  </si>
  <si>
    <t>Cathcart</t>
  </si>
  <si>
    <t>Garrowhill</t>
  </si>
  <si>
    <t>Dalmeny</t>
  </si>
  <si>
    <t>Hairmyres</t>
  </si>
  <si>
    <t>Edinburgh Park</t>
  </si>
  <si>
    <t>Bellgrove</t>
  </si>
  <si>
    <t>Blantyre</t>
  </si>
  <si>
    <t>Anderston</t>
  </si>
  <si>
    <t>Merryton (2005)</t>
  </si>
  <si>
    <t>Larkhall (2005)</t>
  </si>
  <si>
    <t>Kelvindale (2005)</t>
  </si>
  <si>
    <t>Gartcosh (2005)</t>
  </si>
  <si>
    <t>2006-07</t>
  </si>
  <si>
    <t>06-07</t>
  </si>
  <si>
    <t>2007-08</t>
  </si>
  <si>
    <t>Source: Passenger Focus - Not National Statistics</t>
  </si>
  <si>
    <t>Source: Network Rail - Not National Statistics</t>
  </si>
  <si>
    <t>Source: Strathclyde Partnership for Transport - Not National Statistics</t>
  </si>
  <si>
    <t>Clarkston</t>
  </si>
  <si>
    <t>Patterton</t>
  </si>
  <si>
    <t>Crossmyloof</t>
  </si>
  <si>
    <t>Scotstounhill</t>
  </si>
  <si>
    <t>Bridgeton</t>
  </si>
  <si>
    <t>CrossCountry is now operating most of the Virgin CrossCountry franchise routes and some routes from the Central Trains franchise.</t>
  </si>
  <si>
    <t>National Express East Coast has taken over the franchise previously operated by GNER.</t>
  </si>
  <si>
    <t>percentage of trains arriving on time</t>
  </si>
  <si>
    <t>For example, Total within 5 minutes gives the percentage which were no more than 4 minutes and 59 seconds late</t>
  </si>
  <si>
    <t>Includes part-cancelled trains (those which failed to reach their final destination but ran at least half their planned mileage)</t>
  </si>
  <si>
    <t>07-08</t>
  </si>
  <si>
    <t>2008-09</t>
  </si>
  <si>
    <t>Musselburgh</t>
  </si>
  <si>
    <t>08-09</t>
  </si>
  <si>
    <t>Note: Figures presented here do not use ScotRail's new methodology for estimating zonecard trips. See Table S1 for these.</t>
  </si>
  <si>
    <t>NB:  footnotes to Tables 7.4, 7.5, 7.6 and 7.8 amended 20 Apr 06</t>
  </si>
  <si>
    <t>Table 7.1</t>
  </si>
  <si>
    <t>Table 7.3</t>
  </si>
  <si>
    <t>Fig 7.1</t>
  </si>
  <si>
    <t>Fig 7.2</t>
  </si>
  <si>
    <t>Table 7.9</t>
  </si>
  <si>
    <t>Table 7.10</t>
  </si>
  <si>
    <t>Table 7.11</t>
  </si>
  <si>
    <t>2009-10</t>
  </si>
  <si>
    <t>09-10</t>
  </si>
  <si>
    <t>row percentages</t>
  </si>
  <si>
    <t>Finding out about routes and times is easy</t>
  </si>
  <si>
    <t>Table 7.1 ScotRail passenger services</t>
  </si>
  <si>
    <t>2010-11</t>
  </si>
  <si>
    <t>Alloa (May 2008)</t>
  </si>
  <si>
    <t>National Express East Coast services were transferrred to East Coast on 13 November 2009</t>
  </si>
  <si>
    <t>10-11</t>
  </si>
  <si>
    <t>1995-96</t>
  </si>
  <si>
    <t>1996-97</t>
  </si>
  <si>
    <t>1997-98</t>
  </si>
  <si>
    <t>1998-99</t>
  </si>
  <si>
    <t>2011-12</t>
  </si>
  <si>
    <t>Source: Scottish Household Survey</t>
  </si>
  <si>
    <t>Journeys (thousands) by District/Unitary Authority</t>
  </si>
  <si>
    <t>To/From</t>
  </si>
  <si>
    <t>Scotland Total</t>
  </si>
  <si>
    <t>Aberdeen City</t>
  </si>
  <si>
    <t>Clackmannan</t>
  </si>
  <si>
    <t>Edinburgh, City Of</t>
  </si>
  <si>
    <t>2012-13</t>
  </si>
  <si>
    <t>11-12</t>
  </si>
  <si>
    <t>12-13</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</si>
  <si>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</si>
  <si>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</si>
  <si>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</si>
  <si>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</si>
  <si>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</si>
  <si>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</si>
  <si>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</si>
  <si>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</si>
  <si>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2013-14</t>
  </si>
  <si>
    <t>Conon Bridge (2013)</t>
  </si>
  <si>
    <t>13-14</t>
  </si>
  <si>
    <t>Caldercruix (2011)</t>
  </si>
  <si>
    <t>Blackridge (2010)</t>
  </si>
  <si>
    <t>Armadale (2011)</t>
  </si>
  <si>
    <t>Chatelherault (2005)</t>
  </si>
  <si>
    <t>Dumbreck (1990)</t>
  </si>
  <si>
    <t>Laurencekirk (May 2009)</t>
  </si>
  <si>
    <t>Uphall</t>
  </si>
  <si>
    <t>Wishaw</t>
  </si>
  <si>
    <t>Dunbar</t>
  </si>
  <si>
    <t>Rail passenger satisfaction: National Rail Passenger Survey</t>
  </si>
  <si>
    <t>Figures subject to revision on annual basis.</t>
  </si>
  <si>
    <t>Springburn</t>
  </si>
  <si>
    <t>Passenger traffic originating in Scotland: journeys and revenue</t>
  </si>
  <si>
    <t>Rail punctuality: Public Performance Measure - for all services</t>
  </si>
  <si>
    <t>2014-15</t>
  </si>
  <si>
    <t>14-15</t>
  </si>
  <si>
    <t>From 1 March 2015 Virgin trains took over the East Coast operation.</t>
  </si>
  <si>
    <t>Contents</t>
  </si>
  <si>
    <t>Figure 7.1</t>
  </si>
  <si>
    <t>Passenger traffic originating in Scotland, and ScotRail passengers</t>
  </si>
  <si>
    <t>Figure 7.2</t>
  </si>
  <si>
    <t>Freight traffic lifted in Scotland</t>
  </si>
  <si>
    <t>ScotRail passenger services</t>
  </si>
  <si>
    <t>Table 7.2</t>
  </si>
  <si>
    <t>Cross-border passenger traffic originating outwith Scotland: journeys and revenue</t>
  </si>
  <si>
    <t>Table 7.4</t>
  </si>
  <si>
    <t>Table 7.5</t>
  </si>
  <si>
    <t>Table 7.6a</t>
  </si>
  <si>
    <t>Cross border rail passenger journeys starting or ending in Scotland</t>
  </si>
  <si>
    <t>Table 7.6b</t>
  </si>
  <si>
    <t>Rail passenger journeys within Scotland</t>
  </si>
  <si>
    <t>Table 7.6c</t>
  </si>
  <si>
    <t>Table 7.7</t>
  </si>
  <si>
    <t>Table 7.8</t>
  </si>
  <si>
    <t>Passenger journeys to or from stations1  in Scotland that have opened (or re-opened) since 1970</t>
  </si>
  <si>
    <t>ScotRail services: arrival times at final destinations</t>
  </si>
  <si>
    <t>Table 7.12</t>
  </si>
  <si>
    <t>Table 7.13</t>
  </si>
  <si>
    <t>Table 7.14</t>
  </si>
  <si>
    <t>Lines open for traffic</t>
  </si>
  <si>
    <t>Table 7.15</t>
  </si>
  <si>
    <t>Number of stations</t>
  </si>
  <si>
    <t>Table 7.16</t>
  </si>
  <si>
    <t>Table 7.17</t>
  </si>
  <si>
    <t>Strathclyde Partnership for Transport - Glasgow Subway</t>
  </si>
  <si>
    <t>Table 7.18</t>
  </si>
  <si>
    <t>Railway accidents, Scotland</t>
  </si>
  <si>
    <t>Table 7.19</t>
  </si>
  <si>
    <t>Table 7.20</t>
  </si>
  <si>
    <t>Striking level crossing gates or barrier</t>
  </si>
  <si>
    <t>Train striking object</t>
  </si>
  <si>
    <t>Train fire</t>
  </si>
  <si>
    <t>Train struck by missile</t>
  </si>
  <si>
    <t>Open door collision</t>
  </si>
  <si>
    <t>Source: RSSB -  Not National Statistics</t>
  </si>
  <si>
    <t>Virgins Trains has been renamed Virgin West Coast.</t>
  </si>
  <si>
    <t>Scotrail passengers</t>
  </si>
  <si>
    <t xml:space="preserve">Passenger journeys originating outwith Scotland </t>
  </si>
  <si>
    <t>Table 7.2   Passenger traffic originating in Scotland: journeys and revenue</t>
  </si>
  <si>
    <r>
      <t xml:space="preserve">Cross-border journeys </t>
    </r>
    <r>
      <rPr>
        <b/>
        <sz val="12"/>
        <rFont val="Arial"/>
        <family val="2"/>
      </rPr>
      <t>originating in</t>
    </r>
    <r>
      <rPr>
        <sz val="12"/>
        <rFont val="Arial"/>
        <family val="2"/>
      </rPr>
      <t xml:space="preserve"> Scotland</t>
    </r>
  </si>
  <si>
    <r>
      <t xml:space="preserve">Cross-border journeys </t>
    </r>
    <r>
      <rPr>
        <b/>
        <sz val="12"/>
        <rFont val="Arial"/>
        <family val="2"/>
      </rPr>
      <t>originating outwith</t>
    </r>
    <r>
      <rPr>
        <sz val="12"/>
        <rFont val="Arial"/>
        <family val="2"/>
      </rPr>
      <t xml:space="preserve"> Scotland</t>
    </r>
  </si>
  <si>
    <t>2015-16</t>
  </si>
  <si>
    <t>Source Retail Prices Index and Consumer Price Index</t>
  </si>
  <si>
    <t>15-16</t>
  </si>
  <si>
    <t>Source: Office of Rail and Road.  National Rail Statistics, Chapter 7 - Rail Useage.</t>
  </si>
  <si>
    <t>Pollokshields East</t>
  </si>
  <si>
    <t>Eskbank (Sept 2015)</t>
  </si>
  <si>
    <t>Galashiels (Sept 2015)</t>
  </si>
  <si>
    <t>Gorebridge (Sept 2015)</t>
  </si>
  <si>
    <t>Shawfair (Sept 2015)</t>
  </si>
  <si>
    <t>Stow (Sept 2015)</t>
  </si>
  <si>
    <t>Tweedbank (Sept 2015)</t>
  </si>
  <si>
    <t>Newtongrange (Sept 2015)</t>
  </si>
  <si>
    <t>2016-17</t>
  </si>
  <si>
    <t>16-17</t>
  </si>
  <si>
    <t>Passenger journeys using national rail tickets to, from or within Scotland</t>
  </si>
  <si>
    <t xml:space="preserve">Rail passenger journeys wholly within Scotland, using national rail tickets by local authority areas 2, 3 of origin and destination </t>
  </si>
  <si>
    <t>Passenger journeys to and from the main stations in Scotland</t>
  </si>
  <si>
    <t>Number of passenger stations by local authority</t>
  </si>
  <si>
    <t>Railway fatalities by local authority1 and category</t>
  </si>
  <si>
    <t xml:space="preserve">Adults (16+) - views on train services of those who used them in the past month </t>
  </si>
  <si>
    <t>Source: Office of Rail and Road - Not National Statistics</t>
  </si>
  <si>
    <t>Edinburgh Gateway (Dec 2016)</t>
  </si>
  <si>
    <t>..</t>
  </si>
  <si>
    <t>2017-18</t>
  </si>
  <si>
    <t>17-18</t>
  </si>
  <si>
    <t>Dalmarnock</t>
  </si>
  <si>
    <t>Dumfries and Galloway</t>
  </si>
  <si>
    <t>Perth and Kinross</t>
  </si>
  <si>
    <t xml:space="preserve">Dumfries and Galloway </t>
  </si>
  <si>
    <t>Factor now called 'Level of crowding' (from spring 2017).</t>
  </si>
  <si>
    <t>Factor now called 'Cleanliness of the Inside of the Train' (from 2017).</t>
  </si>
  <si>
    <t>Factor now called 'Comfort of the seats' (from 2017).</t>
  </si>
  <si>
    <r>
      <t>2018-19</t>
    </r>
    <r>
      <rPr>
        <b/>
        <sz val="10"/>
        <rFont val="Arial"/>
        <family val="2"/>
      </rPr>
      <t/>
    </r>
  </si>
  <si>
    <t>18-19</t>
  </si>
  <si>
    <t>2018-19</t>
  </si>
  <si>
    <t>London North Eastern Railway took over the East Coast Franchise on 24 June 2018</t>
  </si>
  <si>
    <t>Linear routes</t>
  </si>
  <si>
    <t>Total rail length(including sidings etc)</t>
  </si>
  <si>
    <t>Exhibition Centre (Glasgow)</t>
  </si>
  <si>
    <t>Johnstone (Renfrewshire)</t>
  </si>
  <si>
    <t>High Street (Glasgow)</t>
  </si>
  <si>
    <t>Queens Park (Glasgow)</t>
  </si>
  <si>
    <t>Bishopton (Renfrewshire)</t>
  </si>
  <si>
    <t>Newton (Lanark)</t>
  </si>
  <si>
    <t>Dunfermline Town</t>
  </si>
  <si>
    <t>Leuchars (For St. Andrews)</t>
  </si>
  <si>
    <t>Neilston</t>
  </si>
  <si>
    <t>19-20</t>
  </si>
  <si>
    <t>2019-20</t>
  </si>
  <si>
    <t>Robroyston (Dec 2019)</t>
  </si>
  <si>
    <t>Avanti West Coast took over the West Coast Franchise on 8 December 2019</t>
  </si>
  <si>
    <t>The difference from 100 includes both those who were dissatisfied or said poor  and (e.g.) those who were neither satisfied nor dissatisfied.</t>
  </si>
  <si>
    <t xml:space="preserve">Distances travelled by passengers  to Aberdeen, Edinburgh and Glasgow </t>
  </si>
  <si>
    <t>Construction Materials</t>
  </si>
  <si>
    <t>Domestic Automotive</t>
  </si>
  <si>
    <t>Industrial Minerals</t>
  </si>
  <si>
    <t>Metals</t>
  </si>
  <si>
    <t>Other</t>
  </si>
  <si>
    <t>Petroleum Product</t>
  </si>
  <si>
    <t>2018/19</t>
  </si>
  <si>
    <t>2019/20</t>
  </si>
  <si>
    <r>
      <t xml:space="preserve">Table 7.12  </t>
    </r>
    <r>
      <rPr>
        <sz val="12"/>
        <rFont val="Arial"/>
        <family val="2"/>
      </rPr>
      <t>Freight traffic moved within and from Scotland by commodity</t>
    </r>
  </si>
  <si>
    <t>Product moved (full journey)</t>
  </si>
  <si>
    <t>Product moved (Scotland mileage only)</t>
  </si>
  <si>
    <t>Freight traffic moved within and from Scotland by commodity</t>
  </si>
  <si>
    <t>No longer updated</t>
  </si>
  <si>
    <t>Alloa</t>
  </si>
  <si>
    <t xml:space="preserve">Thousand net tonne kilometres </t>
  </si>
  <si>
    <t xml:space="preserve">Thousand net tonne miles </t>
  </si>
  <si>
    <t>2020-21</t>
  </si>
  <si>
    <t>% change 2019-20 on 2018-19</t>
  </si>
  <si>
    <t>Kintore (Oct 2020)</t>
  </si>
  <si>
    <t>2020/21</t>
  </si>
  <si>
    <t xml:space="preserve">             Thousand tonnes</t>
  </si>
  <si>
    <t>20-21</t>
  </si>
  <si>
    <t xml:space="preserve">Notes </t>
  </si>
  <si>
    <t xml:space="preserve">This worksheet contains one table. </t>
  </si>
  <si>
    <t xml:space="preserve">Note number </t>
  </si>
  <si>
    <t xml:space="preserve">Note text </t>
  </si>
  <si>
    <t>note 1</t>
  </si>
  <si>
    <t>note 2</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</si>
  <si>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</si>
  <si>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</si>
  <si>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note 3</t>
  </si>
  <si>
    <t>note 4</t>
  </si>
  <si>
    <t>note 5</t>
  </si>
  <si>
    <t>note 6</t>
  </si>
  <si>
    <t>note 7</t>
  </si>
  <si>
    <t>2002-03 [note 2]</t>
  </si>
  <si>
    <t>2015-16 [note 4]</t>
  </si>
  <si>
    <t>2016-17 [note 4]</t>
  </si>
  <si>
    <t>Passenger services</t>
  </si>
  <si>
    <t>ScotRail introduced a new methodology which better estimates Strathclyde Zonecard journeys from 2009/10. Figures from 2003/04 onwards present the impact of this on previously  reported data to provide a more meaningful year - on - year comparison. Note that this has no impact on actual journeys undertaken. Passenger kms have also been adjusted to reflect this.</t>
  </si>
  <si>
    <t>Figures affected by industrial action.</t>
  </si>
  <si>
    <t>Scheduled train kilometres are calculated by the Office of Rail and Road using the published winter and summer timetables. They do not take account of subsequent changes (e.g. cancellations and emergency timetables etc).  From 2013-14 figures are for actual train kilometres.</t>
  </si>
  <si>
    <t>Abellio took over the ScotRail franchise from First on 01/04/2015. Since April 2015 Caledonian Sleeper details have now been excluded from the figures.</t>
  </si>
  <si>
    <t>note 8</t>
  </si>
  <si>
    <t>note 9</t>
  </si>
  <si>
    <t>Internal (journeys wholly within Scotland) [note 5] [note 6]</t>
  </si>
  <si>
    <t>Cross-border originating in Scotland [note 5] [note 6]</t>
  </si>
  <si>
    <t>Total passenger traffic originating in Scotland [note 5] [note 6]</t>
  </si>
  <si>
    <t>Internal journeys [note 5] [note 6]</t>
  </si>
  <si>
    <t>2001-02 [note 7]</t>
  </si>
  <si>
    <t>2002-03 [note 7]</t>
  </si>
  <si>
    <t>Total at constant prices [note 8]</t>
  </si>
  <si>
    <t>At constant prices [note 8]</t>
  </si>
  <si>
    <t>Total [note 9]</t>
  </si>
  <si>
    <t>There is a series break between 2007-08 and 2008-09 due to a change in the methodology. From 2008-09 estimates of PTE travel (zone cards) are included.</t>
  </si>
  <si>
    <t>Figures are lower than those for First ScotRail passenger journeys as changes of train are not taken into account in this series.</t>
  </si>
  <si>
    <t xml:space="preserve">Adjusted approximately for general inflation using the Retail Prices index for the relevant calendar year (e.g. 2001 RPI used for 2001-02). </t>
  </si>
  <si>
    <t>Total passenger figures have not been adjusted to reflect ScotRail's revised methdology and therefore are not comparable with ScotRail passenger figures.</t>
  </si>
  <si>
    <t>Approximate figure for 1995-96</t>
  </si>
  <si>
    <t>of which to / from London</t>
  </si>
  <si>
    <t>of which to / from North West England</t>
  </si>
  <si>
    <t>of which to / from North East England</t>
  </si>
  <si>
    <t>of which to / from Yorkshire and the Humber</t>
  </si>
  <si>
    <t>of which to / from West Midlands</t>
  </si>
  <si>
    <t>of which to / from East England</t>
  </si>
  <si>
    <t>of which to / from South East</t>
  </si>
  <si>
    <t>of which to / from East Midlands</t>
  </si>
  <si>
    <t>of which to / from South West</t>
  </si>
  <si>
    <t>of which to / from Wales</t>
  </si>
  <si>
    <t>of which  to / from England and Wales</t>
  </si>
  <si>
    <t>note 10</t>
  </si>
  <si>
    <t>note 11</t>
  </si>
  <si>
    <t>note 12</t>
  </si>
  <si>
    <t>note 13</t>
  </si>
  <si>
    <t>note 14</t>
  </si>
  <si>
    <t>note 15</t>
  </si>
  <si>
    <t>note 16</t>
  </si>
  <si>
    <t>note 17</t>
  </si>
  <si>
    <t>note 18</t>
  </si>
  <si>
    <t>note 19</t>
  </si>
  <si>
    <t>note 20</t>
  </si>
  <si>
    <t>note 21</t>
  </si>
  <si>
    <t>All such passenger journeys to, from or within Scotland [note 11]</t>
  </si>
  <si>
    <t>of which within Scotland [note 11]</t>
  </si>
  <si>
    <t>Passenger journeys made using national rail tickets - thousands</t>
  </si>
  <si>
    <t>Passengers journeys made using national rail tickets - percentage</t>
  </si>
  <si>
    <t>Change since 1995-96 -  percentage</t>
  </si>
  <si>
    <t xml:space="preserve">Through journeys made using tickets whose sales were recorded directly by the rail industry's central ticketing system. </t>
  </si>
  <si>
    <t>Total passenger figures have not been adjusted to reflect ScotRail's revised methdology and are therefore not comparable with ScotRail passenger figures.</t>
  </si>
  <si>
    <t xml:space="preserve">Based on ticket sales from central ticketing system (therefore excludes journeys made using zonecards) </t>
  </si>
  <si>
    <t>Journeys for which the destination is one of the stations in the Council area (e.g. Edinburgh includes Brunstane, Curriehill, Dalmeny, etc)</t>
  </si>
  <si>
    <t>Distance travelled</t>
  </si>
  <si>
    <t>Glasgow City [note 18]</t>
  </si>
  <si>
    <t>Scotland Other [note 18]</t>
  </si>
  <si>
    <t xml:space="preserve">Since 2006-07 there have been improvements in mapping tickets sold with an unknown origin or destination.  These were previously mapped to Scotland other, but due to improved methodology, these have now been mapped to other districts or unitary authorities. One impact of this is journeys have been more accurately been mapped to Glasgow city since 2006-07 so comparisons with earlier years should not be made.  For full methodology notes, please view the ORR documentation, which can be found here: http://orr.gov.uk/__data/assets/pdf_file/0014/1940/regional-usage-profiles-odm-august-2013.pdf </t>
  </si>
  <si>
    <t>In this table a journey between two local authorities is only counted once.</t>
  </si>
  <si>
    <t xml:space="preserve">The table does not show the local authority areas which do not contain any stations </t>
  </si>
  <si>
    <t>Table 7.6b Rail passenger journeys within Scotland [note 18] [note 19]</t>
  </si>
  <si>
    <t>Start/End points (thousands) on journeys within Scotland To/From/Within</t>
  </si>
  <si>
    <t>Station</t>
  </si>
  <si>
    <t>note 22</t>
  </si>
  <si>
    <t>note 23</t>
  </si>
  <si>
    <t>note 24</t>
  </si>
  <si>
    <t>Note that this table shows start and end points of journeys so a journey starting in Aberdeen City and ending in Aberdeenshire would count once against each local authority.  A journey starting and ending in Angus would count twice against the local authority. Therefore dividing the figures in the table by two gives the number of journeys either starting or ending in a Local Authority and will match totals published elsewhere in this chapter.</t>
  </si>
  <si>
    <t>Rank2</t>
  </si>
  <si>
    <t>Station2</t>
  </si>
  <si>
    <t>thousands2</t>
  </si>
  <si>
    <t>Figures estimate the total number of people arriving or departing from the main stations in Scotland.</t>
  </si>
  <si>
    <t>Figures have not been adjusted to reflect ScotRail's revised methdology and are therefore not comparable with ScotRail passenger figures.</t>
  </si>
  <si>
    <t xml:space="preserve">Stations associated with a group station can show large year-to-year variations in usage figures, which reflect changes in ticket encoding rather than actual difference in passengers' journeys. For such tickets, journeys are allocated to the main station of those in the group. </t>
  </si>
  <si>
    <t>For example, a return journey from Kirkcaldy to Edinburgh would be counted twice against Kirkcaldy (since the passenger used Kirkcaldy station twice - once when departing on the outward journey and once when arriving on completion of the return journey), and twice against Edinburgh.</t>
  </si>
  <si>
    <t>note 25</t>
  </si>
  <si>
    <t>note 26</t>
  </si>
  <si>
    <t>note 27</t>
  </si>
  <si>
    <t>IBM (1978) [note 25]</t>
  </si>
  <si>
    <t>Bridgeton (1979) [note 26]</t>
  </si>
  <si>
    <t>Exhibition Centre (1979) [note 26]</t>
  </si>
  <si>
    <t>Loch Eil Outward Bound (1985)  [note 26]</t>
  </si>
  <si>
    <t>Drumgelloch (1989)  [note 27]</t>
  </si>
  <si>
    <t>Gilshochill (1993) [note 26]</t>
  </si>
  <si>
    <r>
      <t xml:space="preserve">Table 7.8 (Continued)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</si>
  <si>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t>note 28</t>
  </si>
  <si>
    <t>note 29</t>
  </si>
  <si>
    <t>note 30</t>
  </si>
  <si>
    <t>note 31</t>
  </si>
  <si>
    <t>Prestwick Airport (1994) [note 28]</t>
  </si>
  <si>
    <t>The station closed on 9 December 2018.</t>
  </si>
  <si>
    <t>This is the current name - the station had a different name when it was opened (or re-opened).</t>
  </si>
  <si>
    <t>The station closed on 9 May 2010 and then re-opened on 6 March 2011.</t>
  </si>
  <si>
    <t>Prestwick airport includes rail link tickets from 2007-08.</t>
  </si>
  <si>
    <t>note 32</t>
  </si>
  <si>
    <t>note 33</t>
  </si>
  <si>
    <t>note 34</t>
  </si>
  <si>
    <t>note 35</t>
  </si>
  <si>
    <t>note 36</t>
  </si>
  <si>
    <t>note 37</t>
  </si>
  <si>
    <t>note 38</t>
  </si>
  <si>
    <t>note 39</t>
  </si>
  <si>
    <t>note 40</t>
  </si>
  <si>
    <t>note 41</t>
  </si>
  <si>
    <t>note 42</t>
  </si>
  <si>
    <t>note 43</t>
  </si>
  <si>
    <t>For long-distance operators, the figures are the percentages of trains which arrive at the final destination within ten minutes of the timetabled time (i.e. are no more than 9 minutes and 59 seconds late)</t>
  </si>
  <si>
    <t>For regional operators, the figures are the percentages of trains which arrive at the final destination within five minutes of the timetabled time (i.e. are no more than 4 minutes and 59 seconds late)</t>
  </si>
  <si>
    <t>Having been part of the ScotRail franchise until 2014-15, Caledonian Sleeper began operating as a separate franchise in 2015-16. Abellio took over the ScotRail franchise from First at the start of 2015-16.</t>
  </si>
  <si>
    <r>
      <t>GNER [note29]</t>
    </r>
    <r>
      <rPr>
        <vertAlign val="superscript"/>
        <sz val="12"/>
        <rFont val="Arial"/>
        <family val="2"/>
      </rPr>
      <t xml:space="preserve"> </t>
    </r>
  </si>
  <si>
    <t>East Coast [note 29] [note 31] [note 33] [note 35]</t>
  </si>
  <si>
    <t>Virgin Trains East coast [note 35]</t>
  </si>
  <si>
    <t>London North Eastern Railway [note 38]</t>
  </si>
  <si>
    <t>ScotRail (First) [note 30] [note 37]</t>
  </si>
  <si>
    <t>ScotRail (Abellio) [note 30] [note 37]</t>
  </si>
  <si>
    <t>Virgin CrossCountry [note 29]</t>
  </si>
  <si>
    <t>CrossCountry [note 29] [note 32]</t>
  </si>
  <si>
    <t>Virgin Train West Coast [note 29] [note 36]</t>
  </si>
  <si>
    <t>Avanti West Coast [note 29] [note 39]</t>
  </si>
  <si>
    <t>Caledonian Sleeper [note 29] [note 37]</t>
  </si>
  <si>
    <t>GB long-distance operators [note 29]</t>
  </si>
  <si>
    <t>GB regional operators [note 30]</t>
  </si>
  <si>
    <t>Operator</t>
  </si>
  <si>
    <r>
      <t xml:space="preserve">Table 7.9 </t>
    </r>
    <r>
      <rPr>
        <sz val="12"/>
        <rFont val="Arial"/>
        <family val="2"/>
      </rPr>
      <t>Rail punctuality: Public Performance Measure - for all services [note 34]</t>
    </r>
  </si>
  <si>
    <t>Table 7.10 ScotRail services: arrival times at final destinations [note 40]</t>
  </si>
  <si>
    <t>20 minutes and over [note 41]</t>
  </si>
  <si>
    <t>Cancelled [note 42]</t>
  </si>
  <si>
    <t>Number of trains due to be run [note 43]</t>
  </si>
  <si>
    <t>Time</t>
  </si>
  <si>
    <t>note 44</t>
  </si>
  <si>
    <t>note 45</t>
  </si>
  <si>
    <t>note 46</t>
  </si>
  <si>
    <t>note 47</t>
  </si>
  <si>
    <t>note 48</t>
  </si>
  <si>
    <t>note 49</t>
  </si>
  <si>
    <t>note 50</t>
  </si>
  <si>
    <t>note 51</t>
  </si>
  <si>
    <t>note 52</t>
  </si>
  <si>
    <t>note 53</t>
  </si>
  <si>
    <t>From Spring 2017 this factor is no longer in the survey. Note: There is a new factor 'Step or gap between the train and the platform' -  in 2019 for ScotRail satisfaction was 66% (66% also for the ‘Others whose journey started in Scotland). But results not at all comparable with the original factor.</t>
  </si>
  <si>
    <t>percentage who were satisfied or said good [note 44]</t>
  </si>
  <si>
    <t>Others whose journeys started in Scotland [note 45]</t>
  </si>
  <si>
    <t>Ease of getting on/off [note 46]</t>
  </si>
  <si>
    <t>Amount of seats / standing space [note 47]</t>
  </si>
  <si>
    <t>Train Cleanliness [note 48]</t>
  </si>
  <si>
    <t>Comfort of seats [note 49]</t>
  </si>
  <si>
    <r>
      <t xml:space="preserve">Table 7.11 </t>
    </r>
    <r>
      <rPr>
        <sz val="12"/>
        <rFont val="Arial"/>
        <family val="2"/>
      </rPr>
      <t xml:space="preserve"> Rail passenger satisfaction: National Rail Passenger Survey</t>
    </r>
  </si>
  <si>
    <t>Survey questions</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</si>
  <si>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</si>
  <si>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</si>
  <si>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</si>
  <si>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</si>
  <si>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</si>
  <si>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</si>
  <si>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</si>
  <si>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</si>
  <si>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</si>
  <si>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</si>
  <si>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</si>
  <si>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</si>
  <si>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</si>
  <si>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</si>
  <si>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</si>
  <si>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</si>
  <si>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</si>
  <si>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</si>
  <si>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</si>
  <si>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</si>
  <si>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2020 </t>
  </si>
  <si>
    <t>Intermodal is goods that can be moved in containers using more than one method of transport. The maritime intermodal traffic referred to is the deep sea traffic moved by train by Freightliner between Coatbridge and major English ports (Felixstowe, Southampton and London Gateway). It is then transferred to ship for import/export.  To give you a flavour, the goods moved include whisky (and other major branded spirits), seafood, luxury textiles, oats and seed potatoes.  Fairly recent figures show that around 20%-25% of Scotland’s exports move through Coatbridge (although this figure would need to be confirmed for up to date accuracy).</t>
  </si>
  <si>
    <t>Intermodal [note 50]</t>
  </si>
  <si>
    <t>Products lifted/moved</t>
  </si>
  <si>
    <t>In determining network capability, a new approach has been taken, based on using the infrastructure network model (INM), using the summation of ELR segments within electrified routes. It is believed that this is the most accurate data source to use and will provide better consistency and level of detail to network capability reporting  in the coming years. There may however be discrepancies compared with previous reports due to a combination of historically over-reporting network capability (by inclusion of depots and sidings), and as a result of using a new model for reporting, which although considered to be a more accurate account of network capability, is still known to include minor inaccuracies. The INM database will be subject to ongoing review and refinement throughout CP6 to address these issues and improve on accuracy of reporting in future years.</t>
  </si>
  <si>
    <r>
      <t xml:space="preserve">Table 7.14 </t>
    </r>
    <r>
      <rPr>
        <sz val="12"/>
        <rFont val="Arial"/>
        <family val="2"/>
      </rPr>
      <t xml:space="preserve">  Lines open for traffic [note 51]</t>
    </r>
  </si>
  <si>
    <t>Routes/rail length</t>
  </si>
  <si>
    <t xml:space="preserve">The figures for freight stations include main yards, sidings/depots, private terminals and sidings: ballast. </t>
  </si>
  <si>
    <t xml:space="preserve">The figure for passenger stations for e.g. 2005-06 represents the number which were part of the national rail network at the end of the 2005-06 financial year.  All are owned by Network Rail with the exception of Prestwick Airport. </t>
  </si>
  <si>
    <r>
      <t xml:space="preserve">Table 7.15 </t>
    </r>
    <r>
      <rPr>
        <sz val="12"/>
        <rFont val="Arial"/>
        <family val="2"/>
      </rPr>
      <t xml:space="preserve"> Number of stations [note 52] [note 53]</t>
    </r>
  </si>
  <si>
    <t>Type of station</t>
  </si>
  <si>
    <t>note 54</t>
  </si>
  <si>
    <t>note 55</t>
  </si>
  <si>
    <t>note 56</t>
  </si>
  <si>
    <t>The number of stations open at the end of the financial year 2005-06.  All owned by Network Rail except Prestick Airport (South Ayrshire).</t>
  </si>
  <si>
    <t>note 57</t>
  </si>
  <si>
    <t>note 58</t>
  </si>
  <si>
    <t>note 59</t>
  </si>
  <si>
    <t>note 60</t>
  </si>
  <si>
    <t>note 61</t>
  </si>
  <si>
    <t>note 62</t>
  </si>
  <si>
    <t>note 63</t>
  </si>
  <si>
    <t>note 64</t>
  </si>
  <si>
    <r>
      <t>Table 7.17</t>
    </r>
    <r>
      <rPr>
        <sz val="12"/>
        <rFont val="Arial"/>
        <family val="2"/>
      </rPr>
      <t xml:space="preserve"> Strathclyde Partnership for Transport - Glasgow Subway [note 55]</t>
    </r>
  </si>
  <si>
    <t>Vehicles [note 56]</t>
  </si>
  <si>
    <r>
      <t>Revenue [note 57]</t>
    </r>
    <r>
      <rPr>
        <vertAlign val="superscript"/>
        <sz val="12"/>
        <rFont val="Arial"/>
        <family val="2"/>
      </rPr>
      <t xml:space="preserve"> </t>
    </r>
  </si>
  <si>
    <r>
      <t>Revenue at constant prices [note 58]</t>
    </r>
    <r>
      <rPr>
        <vertAlign val="superscript"/>
        <sz val="12"/>
        <rFont val="Arial"/>
        <family val="2"/>
      </rPr>
      <t xml:space="preserve"> </t>
    </r>
  </si>
  <si>
    <t>Passenger receipts [note 59]</t>
  </si>
  <si>
    <t>Operational staff [note 63]</t>
  </si>
  <si>
    <r>
      <t>2016-17</t>
    </r>
    <r>
      <rPr>
        <b/>
        <vertAlign val="superscript"/>
        <sz val="12"/>
        <rFont val="Arial"/>
        <family val="2"/>
      </rPr>
      <t xml:space="preserve"> </t>
    </r>
    <r>
      <rPr>
        <b/>
        <sz val="12"/>
        <rFont val="Arial"/>
        <family val="2"/>
      </rPr>
      <t>[note 62]</t>
    </r>
  </si>
  <si>
    <t>Vehicles/ journeys/ staff/ revenue</t>
  </si>
  <si>
    <t>Passenger receipts at constant prices [note 58]</t>
  </si>
  <si>
    <t xml:space="preserve">Trespassers and suicides  - deaths  </t>
  </si>
  <si>
    <t>note 65</t>
  </si>
  <si>
    <t>note 66</t>
  </si>
  <si>
    <t>note 67</t>
  </si>
  <si>
    <t>note 68</t>
  </si>
  <si>
    <t>note 69</t>
  </si>
  <si>
    <t>note 70</t>
  </si>
  <si>
    <t>note 71</t>
  </si>
  <si>
    <t>note 72</t>
  </si>
  <si>
    <t>note 73</t>
  </si>
  <si>
    <t>note 74</t>
  </si>
  <si>
    <t>note 75</t>
  </si>
  <si>
    <t>note 76</t>
  </si>
  <si>
    <t>PHRTA [note 66]</t>
  </si>
  <si>
    <t>Train collision [note 67]</t>
  </si>
  <si>
    <t>Derailments [note 68]</t>
  </si>
  <si>
    <t>Non- PHRTA [note 69]</t>
  </si>
  <si>
    <t>Train striking animal [note 73]</t>
  </si>
  <si>
    <t>Bufferstop collision [note 74]</t>
  </si>
  <si>
    <t>Train accidents       - deaths [note 70]</t>
  </si>
  <si>
    <t xml:space="preserve">                             - injuries [note 71]</t>
  </si>
  <si>
    <t>Accidents in stations  - deaths [note 70]</t>
  </si>
  <si>
    <t>Accidents on trains - deaths [note 70]</t>
  </si>
  <si>
    <t xml:space="preserve">                                - injuries [note 71]</t>
  </si>
  <si>
    <t>Accidents outside of trains and stations (not including suicides and or tresspass)  - deaths [note 70] [note 72]</t>
  </si>
  <si>
    <t xml:space="preserve">                                       - injuries [note 71]</t>
  </si>
  <si>
    <t xml:space="preserve">                     - injuries [note 71] [note 72]</t>
  </si>
  <si>
    <t>Accidents/casualties</t>
  </si>
  <si>
    <t>Passenger</t>
  </si>
  <si>
    <t>Raillway staff</t>
  </si>
  <si>
    <t>Other member of public</t>
  </si>
  <si>
    <t>Level crossing User</t>
  </si>
  <si>
    <t>Council</t>
  </si>
  <si>
    <t>Strongly agree</t>
  </si>
  <si>
    <t>Tend to agree</t>
  </si>
  <si>
    <t>Strongly disagree</t>
  </si>
  <si>
    <t>Tend to disagree</t>
  </si>
  <si>
    <t>No opinion</t>
  </si>
  <si>
    <t>Sample size (=100%)</t>
  </si>
  <si>
    <t>Questions asked</t>
  </si>
  <si>
    <t>Total disagree</t>
  </si>
  <si>
    <t>Total agree</t>
  </si>
  <si>
    <t>Total no view</t>
  </si>
  <si>
    <t>note 77</t>
  </si>
  <si>
    <t>2020-21 [Note 77]</t>
  </si>
  <si>
    <t>note 78</t>
  </si>
  <si>
    <t>A total of 4.9 million cross-border journeys were made in each direction in 2019-20. This represents a decrease of 1.1% on 2018-19.  Due to the way refunds have been included in the source data for certain ticket types, it was not possible to estimate individually the number of cross-border journeys for the three ticket types. The 1.1% decrease was therefore applied across the ticket types.</t>
  </si>
  <si>
    <t>2019-20 [Note 78]</t>
  </si>
  <si>
    <t>note 79</t>
  </si>
  <si>
    <t>The number of cross-border journeys presented for Highland in 2019-20 is an underestimate due to the way refunds have been included in the source data for certain ticket types. This means that the true percentage decrease in journeys for 2019-20 compared with the previous year will be smaller than the figures presented.</t>
  </si>
  <si>
    <t>Table 7.6a Cross border rail passenger journeys starting or ending in Scotland [note 18] [Note 79]</t>
  </si>
  <si>
    <t>Collision with road vehicle not at level crossing</t>
  </si>
  <si>
    <t xml:space="preserve">Figures for 2016-17 not available at time of publication due to a recalculation requirement. </t>
  </si>
  <si>
    <t>Strathclyde Partnership for Transport took over the roles and functions of the Strathclyde Passenger Transport Authority and Executive from 1 April 2006.</t>
  </si>
  <si>
    <t>Passenger carriages including power cars</t>
  </si>
  <si>
    <t>Adjusted approximately for general inflation using the Retail Prices Index for the relevant year (e.g. 2001 RPI used for 2001-02).</t>
  </si>
  <si>
    <t>Strathclyde Partnership for Transport has discovered an error in the way loaded train kilometres were calculated. The figures have been revised for previous years. Earlier editions of this publication have not been revised.</t>
  </si>
  <si>
    <t>Subway services were suspended between 2-Jul-16 and 9-Aug-16 (inclusive) for planned essential engineering works.  No Subway services operated during this period.</t>
  </si>
  <si>
    <t>Figures from 2012-13 onwards refer only to frontline operational staff.</t>
  </si>
  <si>
    <t>Figures for this table were previously obtained from ORR. We have now changed the source to the RSSB to improve consistency with other official statistics. The figures in this table will therefore not be comparable with the tables published in editions of STS prior to number 34.</t>
  </si>
  <si>
    <t>Minor revisions have been made to figures in previous years.</t>
  </si>
  <si>
    <t>Potentially high risk train accidents- reportable under RIDDOR (ASPR, Chapter 7, Page 102).</t>
  </si>
  <si>
    <t>Train collisions with other trains only.</t>
  </si>
  <si>
    <t>Train derailments (ASPR, Chapter 7, Page 108).</t>
  </si>
  <si>
    <t>Riddor reportable Train accidents not classified as PHRTA (ASPR, Chapter 7, Page 114).</t>
  </si>
  <si>
    <t xml:space="preserve">This includes all accidental fatalities. </t>
  </si>
  <si>
    <t>This includes all major and minor injuries (excludes Shock/trauma).</t>
  </si>
  <si>
    <t>Injuries incurred on railway infrastructure outside of trains/ stations e.g. running line, YDS sites.</t>
  </si>
  <si>
    <t>Work on the new system has highlighted some issues with old SMIS. One example is animals struck by trains, in which previous reporting included events such as deer strikes that were not specifically required by RIDDOR when there was no damage to the train. This historical data has been corrected to include only those events that were RIDDOR reportable.</t>
  </si>
  <si>
    <t>One buffer stop collision took place in 2018 and was not classed as a PHRTA as no immediate permanent or temporary repair to the train was needed, and no damage was sustained by the cab window glass.</t>
  </si>
  <si>
    <t xml:space="preserve">Those who had not used a train service in the past month are not asked these questions about train services. </t>
  </si>
  <si>
    <t>This question will be asked in alternate years from 2019.</t>
  </si>
  <si>
    <t>An adjusted methodology was used to estimate passenger journeys and passenger kilometres in 2020-21. This was due to the impact of the coronavirus (COVID-19) pandemic.  For more information, please see the 2020-21 Q4 passenger rail usage statistical release (https://dataportal.orr.gov.uk/media/1946/passenger-rail-usage-2020-21-q4.pdf)</t>
  </si>
  <si>
    <t>Source: RSSB https://www.rssb.co.uk/en/safety-and-health/risk-and-safety-intelligence/safety-performance-reports -  Not National Statistics</t>
  </si>
  <si>
    <t>Dyce</t>
  </si>
  <si>
    <t>Hillington West</t>
  </si>
  <si>
    <t>Inverurie</t>
  </si>
  <si>
    <t>Elgin</t>
  </si>
  <si>
    <t>Carntyne</t>
  </si>
  <si>
    <t>These figures are headline revenue figures and include such as items as rental and advertising income. Figures for 2020/21 are greatly reduced due to the Covid pandemic.</t>
  </si>
  <si>
    <r>
      <t>Loaded train kilometres</t>
    </r>
    <r>
      <rPr>
        <vertAlign val="superscript"/>
        <sz val="12"/>
        <rFont val="Arial"/>
        <family val="2"/>
      </rPr>
      <t xml:space="preserve">  </t>
    </r>
    <r>
      <rPr>
        <sz val="12"/>
        <rFont val="Arial"/>
        <family val="2"/>
      </rPr>
      <t xml:space="preserve">[note60]  [note 61] </t>
    </r>
  </si>
  <si>
    <t>These figures are passenger ticket receipts as described at paragraphs 7.9 and 7.10 in the notes and definitions for rail services. Figures for 2020/21 are greatly reduced due to the Covid 19 pandemic.</t>
  </si>
  <si>
    <t>Note: Figures in this table have now been combined with table 7.2</t>
  </si>
  <si>
    <t>Table 7.3  Cross-border passenger traffic originating outwith Scotland: journeys and revenue</t>
  </si>
  <si>
    <t xml:space="preserve">2021-22 </t>
  </si>
  <si>
    <t>Table 7.4 Passenger journeys using national rail tickets to, from or within Scotland, 2020-21 [note 10]</t>
  </si>
  <si>
    <t xml:space="preserve">Table 7.5 Distances travelled by passengers  to Aberdeen, Edinburgh and Glasgow 2020-21 [note 12]  [note 13] </t>
  </si>
  <si>
    <t>% change 2020-21 on 2019-20</t>
  </si>
  <si>
    <t>Table 7.6c  Rail passenger journeys wholly within Scotland, using national rail tickets , by local authority areas of origin and destination, 2020-21 [note 14] [note 15] [note 16] [note 17]</t>
  </si>
  <si>
    <t>Table 7.7   Passenger journeys to and from the main stations in Scotland: 2021-22 [note 20] [note 21] [note 22] [note 23]</t>
  </si>
  <si>
    <t>2021-22</t>
  </si>
  <si>
    <t>2021</t>
  </si>
  <si>
    <t>2021/22</t>
  </si>
  <si>
    <t>21-22</t>
  </si>
  <si>
    <r>
      <t>Table 7.16</t>
    </r>
    <r>
      <rPr>
        <sz val="12"/>
        <rFont val="Arial"/>
        <family val="2"/>
      </rPr>
      <t xml:space="preserve"> Number of passenger stations by local authority, 2020-21 [note 54]</t>
    </r>
  </si>
  <si>
    <t>Passenger journeys (million)  [note 1]</t>
  </si>
  <si>
    <t>Scheduled train kilometres (million) [note 3]</t>
  </si>
  <si>
    <t>[Not Available]</t>
  </si>
  <si>
    <t>2020-21 [Note 78]</t>
  </si>
  <si>
    <t xml:space="preserve">            -</t>
  </si>
  <si>
    <t xml:space="preserve"> - </t>
  </si>
  <si>
    <t>Largs</t>
  </si>
  <si>
    <t>Dumfries</t>
  </si>
  <si>
    <t>Arbroath</t>
  </si>
  <si>
    <t>Bearsden</t>
  </si>
  <si>
    <t>Greenock West</t>
  </si>
  <si>
    <t>Tweedbank</t>
  </si>
  <si>
    <t>Blairhill</t>
  </si>
  <si>
    <t>Alexandra Parade</t>
  </si>
  <si>
    <t>Interim Rail Passenger Survey 2021 [Note 80]</t>
  </si>
  <si>
    <t xml:space="preserve">                -</t>
  </si>
  <si>
    <t>[Not available]</t>
  </si>
  <si>
    <t>note 80</t>
  </si>
  <si>
    <t>An Interim Rail Passenger Survey was carried out in March 2021. However, compared to the National Rail Passenger survey it used a completely different methodology (and to a significantly reduced sample size and with less factors than the NRPS). Comparison with with figures for previous years should therefore be made with caution.</t>
  </si>
  <si>
    <t>note 81</t>
  </si>
  <si>
    <t>For the Interim Rail Passenger Survey the question was about sufficient room for all passengers to sit/stand.</t>
  </si>
  <si>
    <t>Amount of seats/standing space [note 47] [note 81]</t>
  </si>
  <si>
    <t>note 82</t>
  </si>
  <si>
    <t>For the Interim Rail Passenger Survey the question was about cleanliness inside the train</t>
  </si>
  <si>
    <t>Train Cleanliness [note 48] [note 82]</t>
  </si>
  <si>
    <t>Passenger kilometres (million)</t>
  </si>
  <si>
    <t>Route kilometres operated (million)</t>
  </si>
  <si>
    <t>Glasgow City</t>
  </si>
  <si>
    <t>Neither agree nor disagree</t>
  </si>
  <si>
    <t>Table 7.20  Adults (16+) - views on train services of those who used them in the past month: 2021 [note 75] [note 76]</t>
  </si>
  <si>
    <r>
      <rPr>
        <b/>
        <sz val="12"/>
        <rFont val="Arial MT"/>
      </rPr>
      <t>Table 7.19</t>
    </r>
    <r>
      <rPr>
        <sz val="12"/>
        <rFont val="Arial MT"/>
      </rPr>
      <t xml:space="preserve">  Railway fatalities by local authority and category, 2021 [note 64]</t>
    </r>
  </si>
  <si>
    <r>
      <rPr>
        <b/>
        <sz val="12"/>
        <rFont val="Arial MT"/>
      </rPr>
      <t>Table 7.18</t>
    </r>
    <r>
      <rPr>
        <sz val="12"/>
        <rFont val="Arial MT"/>
      </rPr>
      <t xml:space="preserve">  Railway accidents, Scotland [note 64] [note65]</t>
    </r>
  </si>
  <si>
    <t xml:space="preserve">Product lifted </t>
  </si>
  <si>
    <r>
      <t xml:space="preserve">Table 7.8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</si>
  <si>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r>
      <t xml:space="preserve">Figure 7.1 </t>
    </r>
    <r>
      <rPr>
        <sz val="12"/>
        <rFont val="Arial MT"/>
      </rPr>
      <t xml:space="preserve">  Passenger traffic originating in Scotland, and ScotRail passengers</t>
    </r>
  </si>
  <si>
    <r>
      <t xml:space="preserve">Figure 7.2 </t>
    </r>
    <r>
      <rPr>
        <sz val="12"/>
        <rFont val="Arial MT"/>
      </rPr>
      <t xml:space="preserve">  Freight traffic lifted in Scotland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</si>
</sst>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0.0_)"/>
    <numFmt numFmtId="165" formatCode="General_)"/>
    <numFmt numFmtId="166" formatCode="#,##0.0"/>
    <numFmt numFmtId="167" formatCode="0.0"/>
    <numFmt numFmtId="168" formatCode="#,##0_ ;\-#,##0\ "/>
    <numFmt numFmtId="169" formatCode="0.0%"/>
    <numFmt numFmtId="170" formatCode="_-* #,##0_-;\-* #,##0_-;_-* &quot;-&quot;??_-;_-@_-"/>
    <numFmt numFmtId="171" formatCode="_-* #,##0.0_-;\-* #,##0.0_-;_-* &quot;-&quot;?_-;_-@_-"/>
    <numFmt numFmtId="172" formatCode="#,###,"/>
    <numFmt numFmtId="173" formatCode="_-* #,##0.0_-;\-* #,##0.0_-;_-* &quot;-&quot;_-;_-@_-"/>
  </numFmts>
  <fonts count="99">
    <font>
      <sz val="12"/>
      <name val="Arial MT"/>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b/>
      <sz val="10"/>
      <name val="Arial MT"/>
    </font>
    <font>
      <sz val="10"/>
      <name val="Arial MT"/>
    </font>
    <font>
      <sz val="12"/>
      <name val="Arial MT"/>
    </font>
    <font>
      <sz val="12"/>
      <name val="Arial"/>
      <family val="2"/>
    </font>
    <font>
      <vertAlign val="superscript"/>
      <sz val="12"/>
      <name val="Arial"/>
      <family val="2"/>
    </font>
    <font>
      <b/>
      <sz val="14"/>
      <name val="Arial MT"/>
    </font>
    <font>
      <sz val="6"/>
      <color indexed="10"/>
      <name val="Arial MT"/>
    </font>
    <font>
      <sz val="14"/>
      <name val="Arial"/>
      <family val="2"/>
    </font>
    <font>
      <b/>
      <sz val="14"/>
      <name val="Arial"/>
      <family val="2"/>
    </font>
    <font>
      <b/>
      <vertAlign val="superscript"/>
      <sz val="11"/>
      <name val="Arial"/>
      <family val="2"/>
    </font>
    <font>
      <b/>
      <sz val="12"/>
      <name val="Arial"/>
      <family val="2"/>
    </font>
    <font>
      <b/>
      <sz val="12"/>
      <name val="Arial MT"/>
    </font>
    <font>
      <i/>
      <sz val="12"/>
      <name val="Arial"/>
      <family val="2"/>
    </font>
    <font>
      <b/>
      <u/>
      <sz val="10"/>
      <name val="Arial"/>
      <family val="2"/>
    </font>
    <font>
      <sz val="9"/>
      <name val="Arial"/>
      <family val="2"/>
    </font>
    <font>
      <b/>
      <vertAlign val="superscript"/>
      <sz val="12"/>
      <name val="Arial"/>
      <family val="2"/>
    </font>
    <font>
      <sz val="8"/>
      <name val="Arial MT"/>
    </font>
    <font>
      <u/>
      <sz val="9.85"/>
      <color indexed="12"/>
      <name val="Arial MT"/>
    </font>
    <font>
      <sz val="12"/>
      <color indexed="48"/>
      <name val="Arial MT"/>
    </font>
    <font>
      <vertAlign val="superscript"/>
      <sz val="14"/>
      <name val="Arial"/>
      <family val="2"/>
    </font>
    <font>
      <b/>
      <i/>
      <sz val="12"/>
      <name val="Arial"/>
      <family val="2"/>
    </font>
    <font>
      <i/>
      <sz val="11"/>
      <name val="Arial"/>
      <family val="2"/>
    </font>
    <font>
      <sz val="10.5"/>
      <name val="Arial MT"/>
    </font>
    <font>
      <sz val="10.5"/>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font>
    <font>
      <b/>
      <sz val="10"/>
      <name val="Calibri"/>
      <family val="2"/>
    </font>
    <font>
      <sz val="12"/>
      <name val="Calibri"/>
      <family val="2"/>
    </font>
    <font>
      <i/>
      <sz val="12"/>
      <name val="Arial MT"/>
    </font>
    <font>
      <sz val="9.5"/>
      <name val="Arial"/>
      <family val="2"/>
    </font>
    <font>
      <i/>
      <sz val="10"/>
      <name val="Arial MT"/>
    </font>
    <font>
      <b/>
      <sz val="18"/>
      <name val="Arial"/>
      <family val="2"/>
    </font>
    <font>
      <b/>
      <sz val="16"/>
      <name val="Arial MT"/>
    </font>
    <font>
      <b/>
      <sz val="13"/>
      <name val="Arial MT"/>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u/>
      <sz val="10"/>
      <color rgb="FF800080"/>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rgb="FF0000FF"/>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sz val="11"/>
      <color indexed="8"/>
      <name val="Calibri"/>
      <family val="2"/>
      <scheme val="minor"/>
    </font>
    <font>
      <sz val="10"/>
      <name val="Arial"/>
      <family val="2"/>
    </font>
    <font>
      <sz val="10"/>
      <name val="Arial"/>
      <family val="2"/>
    </font>
    <font>
      <u/>
      <sz val="12"/>
      <name val="Arial MT"/>
    </font>
    <font>
      <u/>
      <sz val="10"/>
      <name val="Calibri"/>
      <family val="2"/>
    </font>
    <font>
      <sz val="11"/>
      <name val="Calibri"/>
      <family val="2"/>
    </font>
    <font>
      <b/>
      <sz val="15"/>
      <name val="Arial"/>
      <family val="2"/>
    </font>
  </fonts>
  <fills count="57">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diagonal/>
    </border>
    <border>
      <left/>
      <right style="thin">
        <color indexed="64"/>
      </right>
      <top/>
      <bottom/>
      <diagonal/>
    </border>
  </borders>
  <cellStyleXfs count="211">
    <xf numFmtId="165" fontId="0" fillId="0" borderId="0"/>
    <xf numFmtId="0" fontId="5" fillId="0" borderId="0"/>
    <xf numFmtId="0" fontId="30" fillId="2"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8" fillId="25" borderId="0" applyNumberFormat="0" applyBorder="0" applyAlignment="0" applyProtection="0"/>
    <xf numFmtId="0" fontId="30" fillId="2" borderId="0" applyNumberFormat="0" applyBorder="0" applyAlignment="0" applyProtection="0"/>
    <xf numFmtId="0" fontId="30" fillId="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8" fillId="26"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8" fillId="27" borderId="0" applyNumberFormat="0" applyBorder="0" applyAlignment="0" applyProtection="0"/>
    <xf numFmtId="0" fontId="30" fillId="6" borderId="0" applyNumberFormat="0" applyBorder="0" applyAlignment="0" applyProtection="0"/>
    <xf numFmtId="0" fontId="30" fillId="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8" fillId="28" borderId="0" applyNumberFormat="0" applyBorder="0" applyAlignment="0" applyProtection="0"/>
    <xf numFmtId="0" fontId="30" fillId="8" borderId="0" applyNumberFormat="0" applyBorder="0" applyAlignment="0" applyProtection="0"/>
    <xf numFmtId="0" fontId="30" fillId="1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8" fillId="29" borderId="0" applyNumberFormat="0" applyBorder="0" applyAlignment="0" applyProtection="0"/>
    <xf numFmtId="0" fontId="30" fillId="10" borderId="0" applyNumberFormat="0" applyBorder="0" applyAlignment="0" applyProtection="0"/>
    <xf numFmtId="0" fontId="30" fillId="9"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8" fillId="30" borderId="0" applyNumberFormat="0" applyBorder="0" applyAlignment="0" applyProtection="0"/>
    <xf numFmtId="0" fontId="30" fillId="9" borderId="0" applyNumberFormat="0" applyBorder="0" applyAlignment="0" applyProtection="0"/>
    <xf numFmtId="0" fontId="30" fillId="3" borderId="0" applyNumberFormat="0" applyBorder="0" applyAlignment="0" applyProtection="0"/>
    <xf numFmtId="0" fontId="57" fillId="31" borderId="0" applyNumberFormat="0" applyBorder="0" applyAlignment="0" applyProtection="0"/>
    <xf numFmtId="0" fontId="57" fillId="31" borderId="0" applyNumberFormat="0" applyBorder="0" applyAlignment="0" applyProtection="0"/>
    <xf numFmtId="0" fontId="58" fillId="31" borderId="0" applyNumberFormat="0" applyBorder="0" applyAlignment="0" applyProtection="0"/>
    <xf numFmtId="0" fontId="30" fillId="3" borderId="0" applyNumberFormat="0" applyBorder="0" applyAlignment="0" applyProtection="0"/>
    <xf numFmtId="0" fontId="30" fillId="5" borderId="0" applyNumberFormat="0" applyBorder="0" applyAlignment="0" applyProtection="0"/>
    <xf numFmtId="0" fontId="57" fillId="32" borderId="0" applyNumberFormat="0" applyBorder="0" applyAlignment="0" applyProtection="0"/>
    <xf numFmtId="0" fontId="57" fillId="32" borderId="0" applyNumberFormat="0" applyBorder="0" applyAlignment="0" applyProtection="0"/>
    <xf numFmtId="0" fontId="58" fillId="32" borderId="0" applyNumberFormat="0" applyBorder="0" applyAlignment="0" applyProtection="0"/>
    <xf numFmtId="0" fontId="30" fillId="5" borderId="0" applyNumberFormat="0" applyBorder="0" applyAlignment="0" applyProtection="0"/>
    <xf numFmtId="0" fontId="30" fillId="11" borderId="0" applyNumberFormat="0" applyBorder="0" applyAlignment="0" applyProtection="0"/>
    <xf numFmtId="0" fontId="57" fillId="33" borderId="0" applyNumberFormat="0" applyBorder="0" applyAlignment="0" applyProtection="0"/>
    <xf numFmtId="0" fontId="57" fillId="33" borderId="0" applyNumberFormat="0" applyBorder="0" applyAlignment="0" applyProtection="0"/>
    <xf numFmtId="0" fontId="58" fillId="33" borderId="0" applyNumberFormat="0" applyBorder="0" applyAlignment="0" applyProtection="0"/>
    <xf numFmtId="0" fontId="30" fillId="11" borderId="0" applyNumberFormat="0" applyBorder="0" applyAlignment="0" applyProtection="0"/>
    <xf numFmtId="0" fontId="30" fillId="8"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8" fillId="34" borderId="0" applyNumberFormat="0" applyBorder="0" applyAlignment="0" applyProtection="0"/>
    <xf numFmtId="0" fontId="30" fillId="8" borderId="0" applyNumberFormat="0" applyBorder="0" applyAlignment="0" applyProtection="0"/>
    <xf numFmtId="0" fontId="30" fillId="3" borderId="0" applyNumberFormat="0" applyBorder="0" applyAlignment="0" applyProtection="0"/>
    <xf numFmtId="0" fontId="57" fillId="35" borderId="0" applyNumberFormat="0" applyBorder="0" applyAlignment="0" applyProtection="0"/>
    <xf numFmtId="0" fontId="57" fillId="35" borderId="0" applyNumberFormat="0" applyBorder="0" applyAlignment="0" applyProtection="0"/>
    <xf numFmtId="0" fontId="58" fillId="35" borderId="0" applyNumberFormat="0" applyBorder="0" applyAlignment="0" applyProtection="0"/>
    <xf numFmtId="0" fontId="30" fillId="3" borderId="0" applyNumberFormat="0" applyBorder="0" applyAlignment="0" applyProtection="0"/>
    <xf numFmtId="0" fontId="30" fillId="13"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8" fillId="36"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59" fillId="37" borderId="0" applyNumberFormat="0" applyBorder="0" applyAlignment="0" applyProtection="0"/>
    <xf numFmtId="0" fontId="60" fillId="37" borderId="0" applyNumberFormat="0" applyBorder="0" applyAlignment="0" applyProtection="0"/>
    <xf numFmtId="0" fontId="31" fillId="14" borderId="0" applyNumberFormat="0" applyBorder="0" applyAlignment="0" applyProtection="0"/>
    <xf numFmtId="0" fontId="31" fillId="5" borderId="0" applyNumberFormat="0" applyBorder="0" applyAlignment="0" applyProtection="0"/>
    <xf numFmtId="0" fontId="59" fillId="38" borderId="0" applyNumberFormat="0" applyBorder="0" applyAlignment="0" applyProtection="0"/>
    <xf numFmtId="0" fontId="60" fillId="38" borderId="0" applyNumberFormat="0" applyBorder="0" applyAlignment="0" applyProtection="0"/>
    <xf numFmtId="0" fontId="31" fillId="5" borderId="0" applyNumberFormat="0" applyBorder="0" applyAlignment="0" applyProtection="0"/>
    <xf numFmtId="0" fontId="31" fillId="11" borderId="0" applyNumberFormat="0" applyBorder="0" applyAlignment="0" applyProtection="0"/>
    <xf numFmtId="0" fontId="59" fillId="39" borderId="0" applyNumberFormat="0" applyBorder="0" applyAlignment="0" applyProtection="0"/>
    <xf numFmtId="0" fontId="60" fillId="39" borderId="0" applyNumberFormat="0" applyBorder="0" applyAlignment="0" applyProtection="0"/>
    <xf numFmtId="0" fontId="31" fillId="11" borderId="0" applyNumberFormat="0" applyBorder="0" applyAlignment="0" applyProtection="0"/>
    <xf numFmtId="0" fontId="31" fillId="16" borderId="0" applyNumberFormat="0" applyBorder="0" applyAlignment="0" applyProtection="0"/>
    <xf numFmtId="0" fontId="59" fillId="40" borderId="0" applyNumberFormat="0" applyBorder="0" applyAlignment="0" applyProtection="0"/>
    <xf numFmtId="0" fontId="60" fillId="4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59" fillId="41" borderId="0" applyNumberFormat="0" applyBorder="0" applyAlignment="0" applyProtection="0"/>
    <xf numFmtId="0" fontId="60" fillId="4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59" fillId="42" borderId="0" applyNumberFormat="0" applyBorder="0" applyAlignment="0" applyProtection="0"/>
    <xf numFmtId="0" fontId="60" fillId="42"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59" fillId="44" borderId="0" applyNumberFormat="0" applyBorder="0" applyAlignment="0" applyProtection="0"/>
    <xf numFmtId="0" fontId="60" fillId="44"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59" fillId="45" borderId="0" applyNumberFormat="0" applyBorder="0" applyAlignment="0" applyProtection="0"/>
    <xf numFmtId="0" fontId="60" fillId="45"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59" fillId="46" borderId="0" applyNumberFormat="0" applyBorder="0" applyAlignment="0" applyProtection="0"/>
    <xf numFmtId="0" fontId="60" fillId="46"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59" fillId="47" borderId="0" applyNumberFormat="0" applyBorder="0" applyAlignment="0" applyProtection="0"/>
    <xf numFmtId="0" fontId="60" fillId="47" borderId="0" applyNumberFormat="0" applyBorder="0" applyAlignment="0" applyProtection="0"/>
    <xf numFmtId="0" fontId="31" fillId="17" borderId="0" applyNumberFormat="0" applyBorder="0" applyAlignment="0" applyProtection="0"/>
    <xf numFmtId="0" fontId="31" fillId="15" borderId="0" applyNumberFormat="0" applyBorder="0" applyAlignment="0" applyProtection="0"/>
    <xf numFmtId="0" fontId="59" fillId="48" borderId="0" applyNumberFormat="0" applyBorder="0" applyAlignment="0" applyProtection="0"/>
    <xf numFmtId="0" fontId="60" fillId="48" borderId="0" applyNumberFormat="0" applyBorder="0" applyAlignment="0" applyProtection="0"/>
    <xf numFmtId="0" fontId="31" fillId="15" borderId="0" applyNumberFormat="0" applyBorder="0" applyAlignment="0" applyProtection="0"/>
    <xf numFmtId="0" fontId="32" fillId="4" borderId="0" applyNumberFormat="0" applyBorder="0" applyAlignment="0" applyProtection="0"/>
    <xf numFmtId="0" fontId="61" fillId="49" borderId="0" applyNumberFormat="0" applyBorder="0" applyAlignment="0" applyProtection="0"/>
    <xf numFmtId="0" fontId="62" fillId="49" borderId="0" applyNumberFormat="0" applyBorder="0" applyAlignment="0" applyProtection="0"/>
    <xf numFmtId="0" fontId="32" fillId="4" borderId="0" applyNumberFormat="0" applyBorder="0" applyAlignment="0" applyProtection="0"/>
    <xf numFmtId="0" fontId="33" fillId="22" borderId="1" applyNumberFormat="0" applyAlignment="0" applyProtection="0"/>
    <xf numFmtId="0" fontId="63" fillId="50" borderId="13" applyNumberFormat="0" applyAlignment="0" applyProtection="0"/>
    <xf numFmtId="0" fontId="64" fillId="50" borderId="13" applyNumberFormat="0" applyAlignment="0" applyProtection="0"/>
    <xf numFmtId="0" fontId="33" fillId="22" borderId="1" applyNumberFormat="0" applyAlignment="0" applyProtection="0"/>
    <xf numFmtId="0" fontId="34" fillId="23" borderId="2" applyNumberFormat="0" applyAlignment="0" applyProtection="0"/>
    <xf numFmtId="0" fontId="65" fillId="51" borderId="14" applyNumberFormat="0" applyAlignment="0" applyProtection="0"/>
    <xf numFmtId="0" fontId="66" fillId="51" borderId="14" applyNumberFormat="0" applyAlignment="0" applyProtection="0"/>
    <xf numFmtId="0" fontId="34" fillId="23" borderId="2" applyNumberFormat="0" applyAlignment="0" applyProtection="0"/>
    <xf numFmtId="43" fontId="5" fillId="0" borderId="0" applyFont="0" applyFill="0" applyBorder="0" applyAlignment="0" applyProtection="0"/>
    <xf numFmtId="43" fontId="57" fillId="0" borderId="0" applyFont="0" applyFill="0" applyBorder="0" applyAlignment="0" applyProtection="0"/>
    <xf numFmtId="43" fontId="5" fillId="0" borderId="0" applyFont="0" applyFill="0" applyBorder="0" applyAlignment="0" applyProtection="0"/>
    <xf numFmtId="0" fontId="35"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35" fillId="0" borderId="0" applyNumberFormat="0" applyFill="0" applyBorder="0" applyAlignment="0" applyProtection="0"/>
    <xf numFmtId="0" fontId="69" fillId="0" borderId="0" applyNumberFormat="0" applyFill="0" applyBorder="0" applyAlignment="0" applyProtection="0"/>
    <xf numFmtId="0" fontId="36" fillId="6" borderId="0" applyNumberFormat="0" applyBorder="0" applyAlignment="0" applyProtection="0"/>
    <xf numFmtId="0" fontId="70" fillId="52" borderId="0" applyNumberFormat="0" applyBorder="0" applyAlignment="0" applyProtection="0"/>
    <xf numFmtId="0" fontId="71" fillId="52" borderId="0" applyNumberFormat="0" applyBorder="0" applyAlignment="0" applyProtection="0"/>
    <xf numFmtId="0" fontId="36" fillId="6" borderId="0" applyNumberFormat="0" applyBorder="0" applyAlignment="0" applyProtection="0"/>
    <xf numFmtId="0" fontId="37" fillId="0" borderId="3" applyNumberFormat="0" applyFill="0" applyAlignment="0" applyProtection="0"/>
    <xf numFmtId="0" fontId="72" fillId="0" borderId="15" applyNumberFormat="0" applyFill="0" applyAlignment="0" applyProtection="0"/>
    <xf numFmtId="0" fontId="73" fillId="0" borderId="15" applyNumberFormat="0" applyFill="0" applyAlignment="0" applyProtection="0"/>
    <xf numFmtId="0" fontId="37" fillId="0" borderId="3" applyNumberFormat="0" applyFill="0" applyAlignment="0" applyProtection="0"/>
    <xf numFmtId="0" fontId="38" fillId="0" borderId="4" applyNumberFormat="0" applyFill="0" applyAlignment="0" applyProtection="0"/>
    <xf numFmtId="0" fontId="74" fillId="0" borderId="16" applyNumberFormat="0" applyFill="0" applyAlignment="0" applyProtection="0"/>
    <xf numFmtId="0" fontId="75" fillId="0" borderId="16"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76" fillId="0" borderId="17" applyNumberFormat="0" applyFill="0" applyAlignment="0" applyProtection="0"/>
    <xf numFmtId="0" fontId="77" fillId="0" borderId="17"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39" fillId="0" borderId="0" applyNumberFormat="0" applyFill="0" applyBorder="0" applyAlignment="0" applyProtection="0"/>
    <xf numFmtId="0" fontId="2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78"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9" borderId="1" applyNumberFormat="0" applyAlignment="0" applyProtection="0"/>
    <xf numFmtId="0" fontId="79" fillId="53" borderId="13" applyNumberFormat="0" applyAlignment="0" applyProtection="0"/>
    <xf numFmtId="0" fontId="80" fillId="53" borderId="13" applyNumberFormat="0" applyAlignment="0" applyProtection="0"/>
    <xf numFmtId="0" fontId="41" fillId="9" borderId="1" applyNumberFormat="0" applyAlignment="0" applyProtection="0"/>
    <xf numFmtId="0" fontId="42" fillId="0" borderId="6" applyNumberFormat="0" applyFill="0" applyAlignment="0" applyProtection="0"/>
    <xf numFmtId="0" fontId="81" fillId="0" borderId="18" applyNumberFormat="0" applyFill="0" applyAlignment="0" applyProtection="0"/>
    <xf numFmtId="0" fontId="82" fillId="0" borderId="18" applyNumberFormat="0" applyFill="0" applyAlignment="0" applyProtection="0"/>
    <xf numFmtId="0" fontId="42" fillId="0" borderId="6" applyNumberFormat="0" applyFill="0" applyAlignment="0" applyProtection="0"/>
    <xf numFmtId="0" fontId="43" fillId="12" borderId="0" applyNumberFormat="0" applyBorder="0" applyAlignment="0" applyProtection="0"/>
    <xf numFmtId="0" fontId="83" fillId="54" borderId="0" applyNumberFormat="0" applyBorder="0" applyAlignment="0" applyProtection="0"/>
    <xf numFmtId="0" fontId="84" fillId="54" borderId="0" applyNumberFormat="0" applyBorder="0" applyAlignment="0" applyProtection="0"/>
    <xf numFmtId="0" fontId="43" fillId="12" borderId="0" applyNumberFormat="0" applyBorder="0" applyAlignment="0" applyProtection="0"/>
    <xf numFmtId="0" fontId="57" fillId="0" borderId="0"/>
    <xf numFmtId="0" fontId="57" fillId="0" borderId="0"/>
    <xf numFmtId="0" fontId="5" fillId="0" borderId="0"/>
    <xf numFmtId="0" fontId="5" fillId="0" borderId="0"/>
    <xf numFmtId="0" fontId="5" fillId="0" borderId="0"/>
    <xf numFmtId="0" fontId="57" fillId="0" borderId="0"/>
    <xf numFmtId="0" fontId="58" fillId="0" borderId="0"/>
    <xf numFmtId="165" fontId="8" fillId="0" borderId="0"/>
    <xf numFmtId="0" fontId="5" fillId="0" borderId="0"/>
    <xf numFmtId="165" fontId="8" fillId="0" borderId="0"/>
    <xf numFmtId="0" fontId="5" fillId="0" borderId="0"/>
    <xf numFmtId="0" fontId="5" fillId="7" borderId="7" applyNumberFormat="0" applyFont="0" applyAlignment="0" applyProtection="0"/>
    <xf numFmtId="0" fontId="57" fillId="55" borderId="19" applyNumberFormat="0" applyFont="0" applyAlignment="0" applyProtection="0"/>
    <xf numFmtId="0" fontId="57" fillId="55" borderId="19" applyNumberFormat="0" applyFont="0" applyAlignment="0" applyProtection="0"/>
    <xf numFmtId="0" fontId="58" fillId="55" borderId="19" applyNumberFormat="0" applyFont="0" applyAlignment="0" applyProtection="0"/>
    <xf numFmtId="0" fontId="5" fillId="7" borderId="7" applyNumberFormat="0" applyFont="0" applyAlignment="0" applyProtection="0"/>
    <xf numFmtId="0" fontId="44" fillId="22" borderId="8" applyNumberFormat="0" applyAlignment="0" applyProtection="0"/>
    <xf numFmtId="0" fontId="85" fillId="50" borderId="20" applyNumberFormat="0" applyAlignment="0" applyProtection="0"/>
    <xf numFmtId="0" fontId="86" fillId="50" borderId="20" applyNumberFormat="0" applyAlignment="0" applyProtection="0"/>
    <xf numFmtId="0" fontId="44" fillId="22"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45" fillId="0" borderId="0" applyNumberFormat="0" applyFill="0" applyBorder="0" applyAlignment="0" applyProtection="0"/>
    <xf numFmtId="0" fontId="87" fillId="0" borderId="0" applyNumberForma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88" fillId="0" borderId="21" applyNumberFormat="0" applyFill="0" applyAlignment="0" applyProtection="0"/>
    <xf numFmtId="0" fontId="89" fillId="0" borderId="21" applyNumberFormat="0" applyFill="0" applyAlignment="0" applyProtection="0"/>
    <xf numFmtId="0" fontId="46" fillId="0" borderId="9"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47" fillId="0" borderId="0" applyNumberFormat="0" applyFill="0" applyBorder="0" applyAlignment="0" applyProtection="0"/>
    <xf numFmtId="0" fontId="2" fillId="0" borderId="0"/>
    <xf numFmtId="0" fontId="5" fillId="0" borderId="0"/>
    <xf numFmtId="43" fontId="2" fillId="0" borderId="0" applyFont="0" applyFill="0" applyBorder="0" applyAlignment="0" applyProtection="0"/>
    <xf numFmtId="43" fontId="5" fillId="0" borderId="0" applyFont="0" applyFill="0" applyBorder="0" applyAlignment="0" applyProtection="0"/>
    <xf numFmtId="0" fontId="92" fillId="0" borderId="0"/>
    <xf numFmtId="0" fontId="58" fillId="0" borderId="0"/>
    <xf numFmtId="0" fontId="1" fillId="0" borderId="0"/>
    <xf numFmtId="0" fontId="1" fillId="0" borderId="0"/>
    <xf numFmtId="0" fontId="1" fillId="0" borderId="0"/>
    <xf numFmtId="0" fontId="93" fillId="0" borderId="0"/>
    <xf numFmtId="0" fontId="5" fillId="0" borderId="0"/>
    <xf numFmtId="0" fontId="94" fillId="0" borderId="0"/>
  </cellStyleXfs>
  <cellXfs count="273">
    <xf numFmtId="165" fontId="0" fillId="0" borderId="0" xfId="0"/>
    <xf numFmtId="165" fontId="7" fillId="0" borderId="0" xfId="0" applyFont="1"/>
    <xf numFmtId="165" fontId="6" fillId="0" borderId="0" xfId="0" applyFont="1"/>
    <xf numFmtId="165" fontId="7" fillId="0" borderId="0" xfId="0" applyFont="1" applyBorder="1"/>
    <xf numFmtId="165" fontId="9" fillId="0" borderId="0" xfId="0" applyFont="1"/>
    <xf numFmtId="165" fontId="9" fillId="0" borderId="0" xfId="0" applyFont="1" applyBorder="1"/>
    <xf numFmtId="165" fontId="12" fillId="0" borderId="0" xfId="0" applyFont="1"/>
    <xf numFmtId="165" fontId="13" fillId="0" borderId="0" xfId="0" applyFont="1"/>
    <xf numFmtId="165" fontId="16" fillId="0" borderId="0" xfId="0" applyNumberFormat="1" applyFont="1" applyAlignment="1" applyProtection="1">
      <alignment horizontal="left"/>
    </xf>
    <xf numFmtId="165" fontId="3" fillId="0" borderId="10" xfId="0" applyFont="1" applyBorder="1" applyAlignment="1">
      <alignment horizontal="right"/>
    </xf>
    <xf numFmtId="164" fontId="9" fillId="0" borderId="0" xfId="0" applyNumberFormat="1" applyFont="1" applyProtection="1"/>
    <xf numFmtId="165" fontId="17" fillId="0" borderId="0" xfId="0" applyFont="1"/>
    <xf numFmtId="166" fontId="9" fillId="0" borderId="0" xfId="0" applyNumberFormat="1" applyFont="1"/>
    <xf numFmtId="167" fontId="9" fillId="0" borderId="0" xfId="0" applyNumberFormat="1" applyFont="1" applyAlignment="1">
      <alignment horizontal="right"/>
    </xf>
    <xf numFmtId="167" fontId="9" fillId="0" borderId="0" xfId="0" applyNumberFormat="1" applyFont="1" applyBorder="1" applyAlignment="1">
      <alignment horizontal="right"/>
    </xf>
    <xf numFmtId="165" fontId="16" fillId="0" borderId="0" xfId="0" applyFont="1"/>
    <xf numFmtId="165" fontId="9" fillId="0" borderId="0" xfId="0" applyFont="1" applyAlignment="1">
      <alignment horizontal="center"/>
    </xf>
    <xf numFmtId="1" fontId="9" fillId="0" borderId="0" xfId="0" applyNumberFormat="1" applyFont="1" applyAlignment="1">
      <alignment horizontal="center"/>
    </xf>
    <xf numFmtId="165" fontId="9" fillId="0" borderId="0" xfId="0" applyFont="1" applyBorder="1" applyAlignment="1">
      <alignment horizontal="center"/>
    </xf>
    <xf numFmtId="165" fontId="19" fillId="0" borderId="0" xfId="0" applyFont="1"/>
    <xf numFmtId="165" fontId="9" fillId="0" borderId="0" xfId="0" applyFont="1" applyFill="1"/>
    <xf numFmtId="165" fontId="7" fillId="0" borderId="0" xfId="0" applyFont="1" applyFill="1"/>
    <xf numFmtId="167" fontId="9" fillId="0" borderId="0" xfId="0" applyNumberFormat="1" applyFont="1" applyFill="1" applyBorder="1" applyAlignment="1">
      <alignment horizontal="right"/>
    </xf>
    <xf numFmtId="3" fontId="9" fillId="0" borderId="0" xfId="0" applyNumberFormat="1" applyFont="1" applyFill="1"/>
    <xf numFmtId="165" fontId="20" fillId="0" borderId="0" xfId="0" applyFont="1"/>
    <xf numFmtId="165" fontId="5" fillId="0" borderId="0" xfId="0" applyFont="1"/>
    <xf numFmtId="165" fontId="5" fillId="0" borderId="0" xfId="0" applyFont="1" applyFill="1"/>
    <xf numFmtId="165" fontId="5" fillId="0" borderId="0" xfId="0" applyFont="1" applyFill="1" applyAlignment="1">
      <alignment horizontal="center"/>
    </xf>
    <xf numFmtId="165" fontId="11" fillId="0" borderId="0" xfId="0" applyFont="1" applyAlignment="1">
      <alignment horizontal="right"/>
    </xf>
    <xf numFmtId="165" fontId="7" fillId="0" borderId="11" xfId="0" applyFont="1" applyBorder="1"/>
    <xf numFmtId="165" fontId="9" fillId="0" borderId="0" xfId="0" applyFont="1" applyFill="1" applyBorder="1"/>
    <xf numFmtId="165" fontId="9" fillId="0" borderId="0" xfId="0" applyFont="1" applyBorder="1" applyAlignment="1">
      <alignment horizontal="right"/>
    </xf>
    <xf numFmtId="165" fontId="6" fillId="0" borderId="10" xfId="0" applyFont="1" applyBorder="1"/>
    <xf numFmtId="166" fontId="9" fillId="0" borderId="0" xfId="0" applyNumberFormat="1" applyFont="1" applyAlignment="1">
      <alignment horizontal="right"/>
    </xf>
    <xf numFmtId="167" fontId="9" fillId="0" borderId="0" xfId="0" applyNumberFormat="1" applyFont="1" applyAlignment="1"/>
    <xf numFmtId="167" fontId="9" fillId="0" borderId="0" xfId="0" applyNumberFormat="1" applyFont="1" applyFill="1" applyBorder="1"/>
    <xf numFmtId="165" fontId="24" fillId="0" borderId="0" xfId="0" applyFont="1"/>
    <xf numFmtId="165" fontId="0" fillId="24" borderId="0" xfId="0" applyFill="1"/>
    <xf numFmtId="165" fontId="17" fillId="24" borderId="0" xfId="0" applyFont="1" applyFill="1"/>
    <xf numFmtId="165" fontId="17" fillId="0" borderId="0" xfId="0" applyFont="1" applyBorder="1" applyAlignment="1">
      <alignment horizontal="right"/>
    </xf>
    <xf numFmtId="167" fontId="9" fillId="0" borderId="0" xfId="0" applyNumberFormat="1" applyFont="1" applyFill="1" applyAlignment="1">
      <alignment horizontal="right"/>
    </xf>
    <xf numFmtId="167" fontId="9" fillId="0" borderId="0" xfId="0" applyNumberFormat="1" applyFont="1" applyFill="1" applyAlignment="1"/>
    <xf numFmtId="165" fontId="26" fillId="0" borderId="0" xfId="0" applyFont="1"/>
    <xf numFmtId="165" fontId="16" fillId="0" borderId="0" xfId="0" applyFont="1" applyBorder="1" applyAlignment="1">
      <alignment horizontal="left"/>
    </xf>
    <xf numFmtId="165" fontId="9" fillId="0" borderId="0" xfId="0" applyFont="1" applyBorder="1" applyAlignment="1">
      <alignment horizontal="left"/>
    </xf>
    <xf numFmtId="165" fontId="16" fillId="0" borderId="0" xfId="0" applyFont="1" applyBorder="1" applyAlignment="1">
      <alignment vertical="top"/>
    </xf>
    <xf numFmtId="165" fontId="16" fillId="0" borderId="0" xfId="0" applyFont="1" applyBorder="1"/>
    <xf numFmtId="165" fontId="14" fillId="0" borderId="0" xfId="0" applyFont="1" applyBorder="1" applyAlignment="1">
      <alignment horizontal="left"/>
    </xf>
    <xf numFmtId="1" fontId="9" fillId="0" borderId="0" xfId="0" applyNumberFormat="1" applyFont="1" applyFill="1" applyAlignment="1">
      <alignment horizontal="center"/>
    </xf>
    <xf numFmtId="1" fontId="9" fillId="0" borderId="0" xfId="0" applyNumberFormat="1" applyFont="1"/>
    <xf numFmtId="1" fontId="9" fillId="0" borderId="0" xfId="0" applyNumberFormat="1" applyFont="1" applyFill="1"/>
    <xf numFmtId="1" fontId="9" fillId="0" borderId="0" xfId="175" applyNumberFormat="1" applyFont="1" applyAlignment="1">
      <alignment horizontal="center"/>
    </xf>
    <xf numFmtId="165" fontId="9" fillId="0" borderId="0" xfId="175" applyFont="1" applyAlignment="1">
      <alignment horizontal="center"/>
    </xf>
    <xf numFmtId="165" fontId="13" fillId="0" borderId="0" xfId="0" applyFont="1" applyBorder="1"/>
    <xf numFmtId="166" fontId="9" fillId="0" borderId="0" xfId="0" applyNumberFormat="1" applyFont="1" applyFill="1"/>
    <xf numFmtId="165" fontId="6" fillId="0" borderId="0" xfId="0" applyFont="1" applyFill="1"/>
    <xf numFmtId="165" fontId="9" fillId="0" borderId="0" xfId="0" applyFont="1" applyFill="1" applyBorder="1" applyAlignment="1">
      <alignment horizontal="right"/>
    </xf>
    <xf numFmtId="0" fontId="16" fillId="0" borderId="11" xfId="174" applyFont="1" applyFill="1" applyBorder="1"/>
    <xf numFmtId="165" fontId="16" fillId="0" borderId="0" xfId="0" applyFont="1" applyFill="1"/>
    <xf numFmtId="165" fontId="7" fillId="0" borderId="0" xfId="0" applyFont="1" applyFill="1" applyAlignment="1">
      <alignment horizontal="left" indent="1"/>
    </xf>
    <xf numFmtId="0" fontId="29" fillId="0" borderId="0" xfId="174" applyFont="1" applyFill="1" applyBorder="1" applyAlignment="1">
      <alignment readingOrder="1"/>
    </xf>
    <xf numFmtId="0" fontId="9" fillId="0" borderId="0" xfId="174" applyFont="1" applyFill="1" applyBorder="1" applyAlignment="1">
      <alignment horizontal="left" wrapText="1"/>
    </xf>
    <xf numFmtId="1" fontId="16" fillId="0" borderId="0" xfId="174" applyNumberFormat="1" applyFont="1" applyFill="1" applyBorder="1" applyAlignment="1">
      <alignment horizontal="right" vertical="top" wrapText="1"/>
    </xf>
    <xf numFmtId="1" fontId="9" fillId="0" borderId="0" xfId="174" applyNumberFormat="1" applyFont="1" applyFill="1" applyBorder="1" applyAlignment="1">
      <alignment horizontal="right" vertical="center" wrapText="1"/>
    </xf>
    <xf numFmtId="0" fontId="48" fillId="0" borderId="0" xfId="176" applyFont="1" applyFill="1" applyAlignment="1"/>
    <xf numFmtId="169" fontId="48" fillId="0" borderId="0" xfId="176" applyNumberFormat="1" applyFont="1" applyFill="1" applyAlignment="1"/>
    <xf numFmtId="0" fontId="49" fillId="0" borderId="0" xfId="176" applyFont="1" applyFill="1" applyAlignment="1">
      <alignment horizontal="left"/>
    </xf>
    <xf numFmtId="0" fontId="48" fillId="0" borderId="0" xfId="176" applyFont="1" applyFill="1" applyAlignment="1">
      <alignment horizontal="left"/>
    </xf>
    <xf numFmtId="0" fontId="48" fillId="0" borderId="0" xfId="176" applyFont="1" applyFill="1"/>
    <xf numFmtId="169" fontId="48" fillId="0" borderId="0" xfId="176" applyNumberFormat="1" applyFont="1" applyFill="1"/>
    <xf numFmtId="166" fontId="50" fillId="0" borderId="0" xfId="176" applyNumberFormat="1" applyFont="1" applyFill="1"/>
    <xf numFmtId="166" fontId="48" fillId="0" borderId="0" xfId="176" applyNumberFormat="1" applyFont="1" applyFill="1"/>
    <xf numFmtId="166" fontId="9" fillId="0" borderId="0" xfId="176" applyNumberFormat="1" applyFont="1" applyFill="1"/>
    <xf numFmtId="0" fontId="9" fillId="0" borderId="0" xfId="176" applyFont="1" applyFill="1" applyAlignment="1"/>
    <xf numFmtId="0" fontId="49" fillId="0" borderId="0" xfId="176" applyFont="1" applyFill="1"/>
    <xf numFmtId="167" fontId="48" fillId="0" borderId="0" xfId="176" applyNumberFormat="1" applyFont="1" applyFill="1"/>
    <xf numFmtId="3" fontId="48" fillId="0" borderId="0" xfId="176" applyNumberFormat="1" applyFont="1" applyFill="1"/>
    <xf numFmtId="165" fontId="17" fillId="0" borderId="0" xfId="0" applyFont="1" applyAlignment="1">
      <alignment horizontal="centerContinuous"/>
    </xf>
    <xf numFmtId="167" fontId="16" fillId="0" borderId="0" xfId="0" applyNumberFormat="1" applyFont="1" applyFill="1" applyBorder="1"/>
    <xf numFmtId="167" fontId="9" fillId="0" borderId="12" xfId="0" applyNumberFormat="1" applyFont="1" applyFill="1" applyBorder="1" applyAlignment="1">
      <alignment horizontal="right"/>
    </xf>
    <xf numFmtId="165" fontId="52" fillId="0" borderId="0" xfId="0" applyFont="1" applyFill="1"/>
    <xf numFmtId="0" fontId="14" fillId="0" borderId="0" xfId="176" applyFont="1" applyFill="1"/>
    <xf numFmtId="2" fontId="9" fillId="0" borderId="0" xfId="0" applyNumberFormat="1" applyFont="1" applyFill="1" applyBorder="1" applyAlignment="1">
      <alignment horizontal="right"/>
    </xf>
    <xf numFmtId="166" fontId="54" fillId="0" borderId="0" xfId="176" applyNumberFormat="1" applyFont="1" applyFill="1"/>
    <xf numFmtId="165" fontId="55" fillId="0" borderId="0" xfId="0" applyFont="1"/>
    <xf numFmtId="165" fontId="0" fillId="0" borderId="0" xfId="0" applyFont="1"/>
    <xf numFmtId="165" fontId="0" fillId="0" borderId="0" xfId="0" applyFont="1" applyBorder="1"/>
    <xf numFmtId="165" fontId="0" fillId="0" borderId="0" xfId="0" applyFont="1" applyFill="1" applyBorder="1"/>
    <xf numFmtId="165" fontId="5" fillId="0" borderId="0" xfId="0" applyFont="1" applyFill="1" applyBorder="1"/>
    <xf numFmtId="165" fontId="9" fillId="0" borderId="0" xfId="0" applyFont="1" applyFill="1" applyAlignment="1">
      <alignment horizontal="center"/>
    </xf>
    <xf numFmtId="165" fontId="9" fillId="0" borderId="0" xfId="0" applyFont="1" applyFill="1" applyBorder="1" applyAlignment="1">
      <alignment horizontal="center"/>
    </xf>
    <xf numFmtId="3"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170" fontId="9" fillId="0" borderId="0" xfId="122" applyNumberFormat="1" applyFont="1" applyFill="1" applyBorder="1" applyAlignment="1">
      <alignment horizontal="center"/>
    </xf>
    <xf numFmtId="167" fontId="9" fillId="0" borderId="0" xfId="0" quotePrefix="1" applyNumberFormat="1" applyFont="1" applyFill="1" applyBorder="1" applyAlignment="1">
      <alignment horizontal="right"/>
    </xf>
    <xf numFmtId="0" fontId="16" fillId="0" borderId="0" xfId="176" applyFont="1" applyFill="1" applyAlignment="1"/>
    <xf numFmtId="3" fontId="16" fillId="0" borderId="0" xfId="176" applyNumberFormat="1" applyFont="1" applyFill="1" applyAlignment="1"/>
    <xf numFmtId="166" fontId="16" fillId="0" borderId="0" xfId="176" applyNumberFormat="1" applyFont="1" applyFill="1" applyAlignment="1"/>
    <xf numFmtId="0" fontId="5" fillId="0" borderId="0" xfId="176" applyFont="1" applyFill="1"/>
    <xf numFmtId="3" fontId="9" fillId="0" borderId="0" xfId="0" applyNumberFormat="1" applyFont="1" applyBorder="1" applyAlignment="1">
      <alignment horizontal="right"/>
    </xf>
    <xf numFmtId="165" fontId="5" fillId="0" borderId="0" xfId="0" applyFont="1" applyFill="1" applyAlignment="1">
      <alignment horizontal="left" indent="1"/>
    </xf>
    <xf numFmtId="165" fontId="7" fillId="0" borderId="0" xfId="0" quotePrefix="1" applyFont="1" applyAlignment="1">
      <alignment horizontal="left"/>
    </xf>
    <xf numFmtId="167" fontId="0" fillId="0" borderId="0" xfId="0" applyNumberFormat="1" applyFont="1"/>
    <xf numFmtId="1" fontId="9" fillId="0" borderId="0" xfId="174" applyNumberFormat="1" applyFont="1" applyFill="1" applyBorder="1" applyAlignment="1">
      <alignment horizontal="right" vertical="top" wrapText="1"/>
    </xf>
    <xf numFmtId="1" fontId="9" fillId="0" borderId="0" xfId="174" applyNumberFormat="1" applyFont="1" applyFill="1" applyBorder="1" applyAlignment="1">
      <alignment horizontal="right" wrapText="1"/>
    </xf>
    <xf numFmtId="165" fontId="5" fillId="0" borderId="0" xfId="0" applyFont="1" applyAlignment="1">
      <alignment wrapText="1"/>
    </xf>
    <xf numFmtId="0" fontId="9" fillId="0" borderId="0" xfId="166" applyFont="1" applyBorder="1"/>
    <xf numFmtId="0" fontId="9" fillId="0" borderId="0" xfId="209" applyFont="1" applyBorder="1"/>
    <xf numFmtId="165" fontId="16" fillId="0" borderId="0" xfId="0" applyFont="1" applyBorder="1" applyAlignment="1">
      <alignment horizontal="center" wrapText="1"/>
    </xf>
    <xf numFmtId="165" fontId="16" fillId="0" borderId="0" xfId="0" applyFont="1" applyBorder="1" applyAlignment="1">
      <alignment horizontal="center"/>
    </xf>
    <xf numFmtId="4" fontId="9" fillId="0" borderId="0" xfId="0" applyNumberFormat="1" applyFont="1" applyBorder="1" applyAlignment="1">
      <alignment horizontal="right"/>
    </xf>
    <xf numFmtId="165" fontId="16" fillId="0" borderId="0" xfId="0" applyFont="1" applyBorder="1" applyAlignment="1">
      <alignment vertical="center"/>
    </xf>
    <xf numFmtId="165" fontId="26" fillId="0" borderId="0" xfId="0" applyFont="1" applyBorder="1"/>
    <xf numFmtId="165" fontId="7" fillId="0" borderId="0" xfId="0" applyFont="1" applyFill="1" applyBorder="1"/>
    <xf numFmtId="165" fontId="16" fillId="0" borderId="0" xfId="0" applyFont="1" applyFill="1" applyBorder="1"/>
    <xf numFmtId="167" fontId="9" fillId="0" borderId="0" xfId="0" applyNumberFormat="1" applyFont="1" applyBorder="1"/>
    <xf numFmtId="165" fontId="9" fillId="0" borderId="0" xfId="0" applyFont="1" applyBorder="1" applyAlignment="1">
      <alignment wrapText="1"/>
    </xf>
    <xf numFmtId="165" fontId="0" fillId="0" borderId="0" xfId="0" applyFont="1" applyFill="1" applyBorder="1" applyAlignment="1">
      <alignment wrapText="1"/>
    </xf>
    <xf numFmtId="165" fontId="16" fillId="0" borderId="0" xfId="0" applyFont="1" applyBorder="1" applyAlignment="1">
      <alignment wrapText="1"/>
    </xf>
    <xf numFmtId="165" fontId="17" fillId="0" borderId="0" xfId="0" applyFont="1" applyFill="1" applyBorder="1" applyAlignment="1">
      <alignment wrapText="1"/>
    </xf>
    <xf numFmtId="165" fontId="16" fillId="0" borderId="0" xfId="0" applyFont="1" applyBorder="1" applyAlignment="1">
      <alignment horizontal="right"/>
    </xf>
    <xf numFmtId="165" fontId="18" fillId="0" borderId="0" xfId="0" applyFont="1" applyBorder="1" applyAlignment="1">
      <alignment horizontal="right"/>
    </xf>
    <xf numFmtId="165" fontId="17" fillId="0" borderId="0" xfId="0" applyFont="1" applyBorder="1"/>
    <xf numFmtId="165" fontId="51" fillId="0" borderId="0" xfId="0" applyFont="1" applyBorder="1"/>
    <xf numFmtId="165" fontId="51" fillId="0" borderId="0" xfId="0" applyFont="1" applyFill="1" applyBorder="1"/>
    <xf numFmtId="165" fontId="17" fillId="0" borderId="0" xfId="0" applyFont="1" applyBorder="1" applyAlignment="1">
      <alignment wrapText="1"/>
    </xf>
    <xf numFmtId="0" fontId="16" fillId="0" borderId="0" xfId="176" applyFont="1" applyFill="1" applyBorder="1"/>
    <xf numFmtId="0" fontId="16" fillId="0" borderId="0" xfId="176" applyFont="1" applyFill="1" applyBorder="1" applyAlignment="1">
      <alignment horizontal="right" wrapText="1"/>
    </xf>
    <xf numFmtId="0" fontId="16" fillId="0" borderId="0" xfId="176" applyFont="1" applyFill="1" applyBorder="1" applyAlignment="1">
      <alignment horizontal="right"/>
    </xf>
    <xf numFmtId="0" fontId="18" fillId="0" borderId="0" xfId="176" applyFont="1" applyFill="1" applyBorder="1" applyAlignment="1">
      <alignment horizontal="right"/>
    </xf>
    <xf numFmtId="3" fontId="9" fillId="0" borderId="0" xfId="176" applyNumberFormat="1" applyFont="1" applyFill="1" applyBorder="1" applyAlignment="1"/>
    <xf numFmtId="3" fontId="9" fillId="0" borderId="0" xfId="176" applyNumberFormat="1" applyFont="1" applyFill="1" applyBorder="1" applyAlignment="1">
      <alignment horizontal="right"/>
    </xf>
    <xf numFmtId="41" fontId="9" fillId="0" borderId="0" xfId="176" applyNumberFormat="1" applyFont="1" applyFill="1" applyBorder="1" applyAlignment="1"/>
    <xf numFmtId="0" fontId="9" fillId="0" borderId="0" xfId="176" applyFont="1" applyFill="1" applyBorder="1" applyAlignment="1"/>
    <xf numFmtId="0" fontId="16" fillId="0" borderId="0" xfId="176" applyFont="1" applyFill="1" applyBorder="1" applyAlignment="1"/>
    <xf numFmtId="3" fontId="16" fillId="0" borderId="0" xfId="176" applyNumberFormat="1" applyFont="1" applyFill="1" applyBorder="1" applyAlignment="1"/>
    <xf numFmtId="3" fontId="16" fillId="0" borderId="0" xfId="176" applyNumberFormat="1" applyFont="1" applyFill="1" applyBorder="1"/>
    <xf numFmtId="0" fontId="16" fillId="0" borderId="0" xfId="176" applyFont="1" applyFill="1" applyBorder="1" applyAlignment="1">
      <alignment wrapText="1"/>
    </xf>
    <xf numFmtId="165" fontId="16" fillId="0" borderId="0" xfId="0" applyFont="1" applyAlignment="1">
      <alignment horizontal="left"/>
    </xf>
    <xf numFmtId="165" fontId="16" fillId="0" borderId="0" xfId="0" applyFont="1" applyFill="1" applyAlignment="1">
      <alignment horizontal="left"/>
    </xf>
    <xf numFmtId="165" fontId="16" fillId="0" borderId="0" xfId="0" applyFont="1" applyFill="1" applyBorder="1" applyAlignment="1">
      <alignment horizontal="center"/>
    </xf>
    <xf numFmtId="41" fontId="9" fillId="0" borderId="0" xfId="0" applyNumberFormat="1" applyFont="1"/>
    <xf numFmtId="167" fontId="9" fillId="0" borderId="0" xfId="186" applyNumberFormat="1" applyFont="1" applyFill="1" applyBorder="1" applyAlignment="1">
      <alignment horizontal="right"/>
    </xf>
    <xf numFmtId="167" fontId="9" fillId="0" borderId="0" xfId="186" applyNumberFormat="1" applyFont="1" applyFill="1" applyBorder="1" applyAlignment="1">
      <alignment horizontal="right" vertical="center"/>
    </xf>
    <xf numFmtId="165" fontId="16" fillId="0" borderId="0" xfId="0" applyFont="1" applyFill="1" applyBorder="1" applyAlignment="1">
      <alignment horizontal="right"/>
    </xf>
    <xf numFmtId="167" fontId="9" fillId="0" borderId="0" xfId="186" applyNumberFormat="1" applyFont="1" applyFill="1" applyBorder="1" applyAlignment="1">
      <alignment vertical="center"/>
    </xf>
    <xf numFmtId="165" fontId="9" fillId="0" borderId="0" xfId="0" applyFont="1" applyFill="1" applyBorder="1" applyAlignment="1">
      <alignment vertical="center"/>
    </xf>
    <xf numFmtId="167" fontId="9" fillId="0" borderId="0" xfId="186" applyNumberFormat="1" applyFont="1" applyFill="1" applyBorder="1" applyAlignment="1"/>
    <xf numFmtId="165" fontId="17" fillId="0" borderId="0" xfId="0" applyFont="1" applyFill="1" applyBorder="1"/>
    <xf numFmtId="165" fontId="18" fillId="0" borderId="0" xfId="0" applyFont="1" applyBorder="1" applyAlignment="1">
      <alignment horizontal="center"/>
    </xf>
    <xf numFmtId="1" fontId="9" fillId="0" borderId="0" xfId="0" applyNumberFormat="1" applyFont="1" applyBorder="1" applyAlignment="1">
      <alignment horizontal="center"/>
    </xf>
    <xf numFmtId="1" fontId="9" fillId="0" borderId="0" xfId="0" applyNumberFormat="1" applyFont="1" applyFill="1" applyBorder="1" applyAlignment="1">
      <alignment horizontal="center"/>
    </xf>
    <xf numFmtId="3" fontId="18" fillId="0" borderId="0" xfId="0" applyNumberFormat="1" applyFont="1" applyBorder="1" applyAlignment="1">
      <alignment horizontal="center"/>
    </xf>
    <xf numFmtId="1" fontId="18" fillId="0" borderId="0" xfId="0" applyNumberFormat="1" applyFont="1" applyBorder="1" applyAlignment="1">
      <alignment horizontal="center"/>
    </xf>
    <xf numFmtId="170" fontId="18" fillId="0" borderId="0" xfId="122" applyNumberFormat="1" applyFont="1" applyBorder="1" applyAlignment="1">
      <alignment horizontal="center"/>
    </xf>
    <xf numFmtId="170" fontId="9" fillId="0" borderId="0" xfId="122" applyNumberFormat="1" applyFont="1" applyFill="1" applyBorder="1"/>
    <xf numFmtId="1" fontId="18" fillId="0" borderId="0" xfId="0" applyNumberFormat="1" applyFont="1" applyBorder="1" applyAlignment="1">
      <alignment horizontal="right"/>
    </xf>
    <xf numFmtId="1" fontId="18" fillId="0" borderId="0" xfId="0" applyNumberFormat="1" applyFont="1" applyFill="1" applyBorder="1" applyAlignment="1">
      <alignment horizontal="right"/>
    </xf>
    <xf numFmtId="1" fontId="9" fillId="0" borderId="0" xfId="175" applyNumberFormat="1" applyFont="1" applyBorder="1" applyAlignment="1">
      <alignment horizontal="center"/>
    </xf>
    <xf numFmtId="165" fontId="5" fillId="0" borderId="0" xfId="0" applyFont="1" applyBorder="1"/>
    <xf numFmtId="165" fontId="3" fillId="0" borderId="0" xfId="0" applyFont="1" applyBorder="1"/>
    <xf numFmtId="172" fontId="5" fillId="0" borderId="0" xfId="122" applyNumberFormat="1" applyFont="1" applyBorder="1"/>
    <xf numFmtId="172" fontId="3" fillId="0" borderId="0" xfId="122" applyNumberFormat="1" applyFont="1" applyBorder="1"/>
    <xf numFmtId="165" fontId="3" fillId="0" borderId="0" xfId="0" applyFont="1" applyFill="1" applyBorder="1" applyAlignment="1">
      <alignment horizontal="right"/>
    </xf>
    <xf numFmtId="170" fontId="4" fillId="0" borderId="0" xfId="122" applyNumberFormat="1" applyFont="1" applyBorder="1"/>
    <xf numFmtId="165" fontId="3" fillId="0" borderId="0" xfId="0" applyFont="1" applyFill="1" applyBorder="1"/>
    <xf numFmtId="165" fontId="17" fillId="0" borderId="0" xfId="0" applyFont="1" applyBorder="1" applyAlignment="1">
      <alignment horizontal="center"/>
    </xf>
    <xf numFmtId="165" fontId="53" fillId="0" borderId="0" xfId="0" applyFont="1" applyBorder="1" applyAlignment="1">
      <alignment horizontal="right"/>
    </xf>
    <xf numFmtId="3" fontId="9" fillId="0" borderId="0" xfId="0" applyNumberFormat="1" applyFont="1" applyFill="1" applyBorder="1"/>
    <xf numFmtId="3" fontId="0" fillId="0" borderId="0" xfId="0" applyNumberFormat="1" applyFont="1" applyFill="1" applyBorder="1"/>
    <xf numFmtId="165" fontId="0" fillId="0" borderId="0" xfId="0" applyFont="1" applyBorder="1" applyAlignment="1">
      <alignment horizontal="right"/>
    </xf>
    <xf numFmtId="3" fontId="9" fillId="0" borderId="0" xfId="122" applyNumberFormat="1" applyFont="1" applyFill="1" applyBorder="1"/>
    <xf numFmtId="165" fontId="16" fillId="0" borderId="0" xfId="0" applyFont="1" applyBorder="1" applyAlignment="1">
      <alignment horizontal="right" wrapText="1"/>
    </xf>
    <xf numFmtId="165" fontId="56" fillId="0" borderId="0" xfId="0" applyFont="1" applyBorder="1"/>
    <xf numFmtId="41" fontId="0" fillId="0" borderId="0" xfId="202" applyNumberFormat="1" applyFont="1" applyBorder="1"/>
    <xf numFmtId="170" fontId="0" fillId="0" borderId="0" xfId="202" applyNumberFormat="1" applyFont="1" applyFill="1" applyBorder="1"/>
    <xf numFmtId="41" fontId="17" fillId="0" borderId="0" xfId="0" applyNumberFormat="1" applyFont="1" applyBorder="1" applyAlignment="1">
      <alignment wrapText="1"/>
    </xf>
    <xf numFmtId="41" fontId="17" fillId="0" borderId="0" xfId="0" applyNumberFormat="1" applyFont="1" applyAlignment="1">
      <alignment wrapText="1"/>
    </xf>
    <xf numFmtId="16" fontId="16" fillId="0" borderId="0" xfId="174" applyNumberFormat="1" applyFont="1" applyFill="1" applyBorder="1" applyAlignment="1">
      <alignment horizontal="right" wrapText="1"/>
    </xf>
    <xf numFmtId="0" fontId="27" fillId="0" borderId="0" xfId="174" applyFont="1" applyFill="1" applyBorder="1" applyAlignment="1">
      <alignment horizontal="right"/>
    </xf>
    <xf numFmtId="165" fontId="28" fillId="0" borderId="0" xfId="0" applyFont="1" applyBorder="1"/>
    <xf numFmtId="0" fontId="16" fillId="0" borderId="0" xfId="174" applyFont="1" applyFill="1" applyBorder="1" applyAlignment="1">
      <alignment horizontal="right" wrapText="1"/>
    </xf>
    <xf numFmtId="1" fontId="0" fillId="0" borderId="0" xfId="0" applyNumberFormat="1" applyFont="1" applyFill="1" applyBorder="1"/>
    <xf numFmtId="41" fontId="9" fillId="0" borderId="0" xfId="0" applyNumberFormat="1" applyFont="1" applyFill="1" applyBorder="1"/>
    <xf numFmtId="170" fontId="0" fillId="0" borderId="0" xfId="122" applyNumberFormat="1" applyFont="1" applyFill="1"/>
    <xf numFmtId="3" fontId="9" fillId="0" borderId="0" xfId="186" applyNumberFormat="1" applyFont="1" applyFill="1" applyBorder="1" applyAlignment="1"/>
    <xf numFmtId="165" fontId="51" fillId="0" borderId="0" xfId="0" applyFont="1" applyFill="1"/>
    <xf numFmtId="173" fontId="9" fillId="0" borderId="0" xfId="0" applyNumberFormat="1" applyFont="1"/>
    <xf numFmtId="0" fontId="9" fillId="0" borderId="0" xfId="176" applyFont="1" applyFill="1" applyAlignment="1">
      <alignment horizontal="left" wrapText="1"/>
    </xf>
    <xf numFmtId="0" fontId="9" fillId="0" borderId="0" xfId="176" applyNumberFormat="1" applyFont="1" applyFill="1" applyAlignment="1">
      <alignment horizontal="left" wrapText="1"/>
    </xf>
    <xf numFmtId="16" fontId="16" fillId="0" borderId="23" xfId="174" applyNumberFormat="1" applyFont="1" applyFill="1" applyBorder="1" applyAlignment="1">
      <alignment horizontal="right" wrapText="1"/>
    </xf>
    <xf numFmtId="1" fontId="9" fillId="0" borderId="23" xfId="174" applyNumberFormat="1" applyFont="1" applyFill="1" applyBorder="1" applyAlignment="1">
      <alignment horizontal="right" vertical="top" wrapText="1"/>
    </xf>
    <xf numFmtId="0" fontId="9" fillId="0" borderId="0" xfId="176" applyFont="1" applyFill="1" applyAlignment="1">
      <alignment horizontal="left" wrapText="1"/>
    </xf>
    <xf numFmtId="0" fontId="9" fillId="0" borderId="0" xfId="176" applyNumberFormat="1" applyFont="1" applyFill="1" applyAlignment="1">
      <alignment horizontal="left" wrapText="1"/>
    </xf>
    <xf numFmtId="165" fontId="95" fillId="0" borderId="0" xfId="150" applyNumberFormat="1" applyFont="1" applyAlignment="1" applyProtection="1"/>
    <xf numFmtId="165" fontId="0" fillId="0" borderId="0" xfId="0" applyFont="1" applyFill="1"/>
    <xf numFmtId="167" fontId="5" fillId="0" borderId="0" xfId="210" applyNumberFormat="1" applyFont="1"/>
    <xf numFmtId="165" fontId="0" fillId="0" borderId="0" xfId="0" quotePrefix="1" applyFont="1" applyAlignment="1">
      <alignment horizontal="center"/>
    </xf>
    <xf numFmtId="167" fontId="3" fillId="0" borderId="0" xfId="210" applyNumberFormat="1" applyFont="1"/>
    <xf numFmtId="165" fontId="0" fillId="56" borderId="0" xfId="0" applyFont="1" applyFill="1"/>
    <xf numFmtId="0" fontId="5" fillId="0" borderId="0" xfId="208" applyFont="1"/>
    <xf numFmtId="167" fontId="5" fillId="0" borderId="0" xfId="208" applyNumberFormat="1" applyFont="1"/>
    <xf numFmtId="165" fontId="0" fillId="0" borderId="23" xfId="0" applyFont="1" applyBorder="1"/>
    <xf numFmtId="170" fontId="0" fillId="0" borderId="0" xfId="122" applyNumberFormat="1" applyFont="1" applyFill="1" applyBorder="1"/>
    <xf numFmtId="41" fontId="0" fillId="0" borderId="0" xfId="0" applyNumberFormat="1" applyFont="1" applyAlignment="1">
      <alignment horizontal="right" wrapText="1"/>
    </xf>
    <xf numFmtId="41" fontId="0" fillId="0" borderId="0" xfId="0" applyNumberFormat="1" applyFont="1"/>
    <xf numFmtId="41" fontId="0" fillId="0" borderId="0" xfId="0" applyNumberFormat="1" applyFont="1" applyFill="1" applyAlignment="1">
      <alignment horizontal="right" wrapText="1"/>
    </xf>
    <xf numFmtId="41" fontId="0" fillId="0" borderId="0" xfId="0" applyNumberFormat="1" applyFont="1" applyBorder="1"/>
    <xf numFmtId="41" fontId="0" fillId="0" borderId="0" xfId="0" applyNumberFormat="1" applyFont="1" applyFill="1" applyBorder="1"/>
    <xf numFmtId="41" fontId="0" fillId="0" borderId="0" xfId="0" applyNumberFormat="1" applyFont="1" applyAlignment="1">
      <alignment horizontal="right"/>
    </xf>
    <xf numFmtId="165" fontId="0" fillId="0" borderId="0" xfId="0" applyFont="1" applyBorder="1" applyAlignment="1">
      <alignment wrapText="1"/>
    </xf>
    <xf numFmtId="170" fontId="0" fillId="0" borderId="0" xfId="0" applyNumberFormat="1" applyFont="1" applyFill="1" applyBorder="1"/>
    <xf numFmtId="170" fontId="0" fillId="0" borderId="0" xfId="0" applyNumberFormat="1" applyFont="1"/>
    <xf numFmtId="1" fontId="0" fillId="0" borderId="0" xfId="0" applyNumberFormat="1" applyFont="1"/>
    <xf numFmtId="165" fontId="4" fillId="0" borderId="0" xfId="0" applyFont="1" applyFill="1" applyBorder="1" applyAlignment="1">
      <alignment horizontal="right"/>
    </xf>
    <xf numFmtId="165" fontId="3" fillId="0" borderId="0" xfId="0" applyFont="1"/>
    <xf numFmtId="165" fontId="4" fillId="0" borderId="0" xfId="0" applyFont="1" applyBorder="1" applyAlignment="1">
      <alignment horizontal="right"/>
    </xf>
    <xf numFmtId="172" fontId="5" fillId="0" borderId="0" xfId="122" applyNumberFormat="1" applyFont="1"/>
    <xf numFmtId="165" fontId="4" fillId="0" borderId="0" xfId="0" applyFont="1" applyFill="1" applyBorder="1"/>
    <xf numFmtId="165" fontId="18" fillId="0" borderId="0" xfId="0" applyFont="1" applyFill="1" applyBorder="1" applyAlignment="1">
      <alignment horizontal="right"/>
    </xf>
    <xf numFmtId="167" fontId="9" fillId="0" borderId="0" xfId="186" applyNumberFormat="1" applyFont="1" applyBorder="1"/>
    <xf numFmtId="167" fontId="9" fillId="0" borderId="0" xfId="186" applyNumberFormat="1" applyFont="1" applyFill="1" applyBorder="1"/>
    <xf numFmtId="166" fontId="0" fillId="0" borderId="0" xfId="0" applyNumberFormat="1" applyFont="1" applyFill="1" applyBorder="1" applyAlignment="1">
      <alignment vertical="center"/>
    </xf>
    <xf numFmtId="167" fontId="0" fillId="0" borderId="0" xfId="0" applyNumberFormat="1" applyFont="1" applyBorder="1"/>
    <xf numFmtId="166" fontId="0" fillId="0" borderId="0" xfId="0" applyNumberFormat="1" applyFont="1" applyFill="1" applyBorder="1" applyAlignment="1">
      <alignment horizontal="right" vertical="center"/>
    </xf>
    <xf numFmtId="1" fontId="9" fillId="0" borderId="0" xfId="0" applyNumberFormat="1" applyFont="1" applyBorder="1"/>
    <xf numFmtId="1" fontId="9" fillId="0" borderId="0" xfId="0" applyNumberFormat="1" applyFont="1" applyFill="1" applyBorder="1"/>
    <xf numFmtId="1" fontId="9" fillId="0" borderId="0" xfId="186" applyNumberFormat="1" applyFont="1" applyFill="1" applyBorder="1"/>
    <xf numFmtId="3" fontId="0" fillId="0" borderId="0" xfId="0" applyNumberFormat="1" applyFont="1" applyBorder="1"/>
    <xf numFmtId="3" fontId="0" fillId="0" borderId="0" xfId="0" applyNumberFormat="1" applyFont="1" applyBorder="1" applyAlignment="1">
      <alignment horizontal="right"/>
    </xf>
    <xf numFmtId="41" fontId="9" fillId="0" borderId="0" xfId="186" applyNumberFormat="1" applyFont="1" applyFill="1" applyBorder="1" applyAlignment="1">
      <alignment horizontal="right"/>
    </xf>
    <xf numFmtId="165" fontId="0" fillId="0" borderId="0" xfId="0" applyFont="1" applyBorder="1" applyAlignment="1">
      <alignment horizontal="right" vertical="center"/>
    </xf>
    <xf numFmtId="165" fontId="0" fillId="0" borderId="0" xfId="0" applyFont="1" applyFill="1" applyBorder="1" applyAlignment="1">
      <alignment horizontal="right" vertical="center"/>
    </xf>
    <xf numFmtId="167" fontId="0" fillId="0" borderId="0" xfId="0" applyNumberFormat="1" applyFont="1" applyBorder="1" applyAlignment="1">
      <alignment horizontal="right"/>
    </xf>
    <xf numFmtId="167" fontId="0" fillId="0" borderId="0" xfId="0" applyNumberFormat="1" applyFont="1" applyFill="1" applyAlignment="1">
      <alignment horizontal="right"/>
    </xf>
    <xf numFmtId="171" fontId="0" fillId="0" borderId="0" xfId="0" applyNumberFormat="1" applyFont="1" applyBorder="1" applyAlignment="1">
      <alignment horizontal="right" vertical="center"/>
    </xf>
    <xf numFmtId="167" fontId="0" fillId="0" borderId="0" xfId="0" applyNumberFormat="1" applyFont="1" applyFill="1" applyBorder="1" applyAlignment="1">
      <alignment horizontal="right" vertical="center"/>
    </xf>
    <xf numFmtId="167" fontId="0" fillId="0" borderId="0" xfId="0" applyNumberFormat="1" applyFont="1" applyFill="1" applyBorder="1" applyAlignment="1">
      <alignment horizontal="right"/>
    </xf>
    <xf numFmtId="165" fontId="4" fillId="0" borderId="0" xfId="0" applyFont="1" applyAlignment="1">
      <alignment horizontal="right"/>
    </xf>
    <xf numFmtId="165" fontId="4" fillId="0" borderId="0" xfId="0" applyFont="1" applyFill="1" applyAlignment="1">
      <alignment horizontal="right"/>
    </xf>
    <xf numFmtId="41" fontId="0" fillId="0" borderId="0" xfId="0" applyNumberFormat="1" applyFont="1" applyFill="1"/>
    <xf numFmtId="173" fontId="0" fillId="0" borderId="0" xfId="0" applyNumberFormat="1" applyFont="1" applyFill="1"/>
    <xf numFmtId="165" fontId="9" fillId="0" borderId="22" xfId="0" applyFont="1" applyBorder="1"/>
    <xf numFmtId="168" fontId="0" fillId="0" borderId="0" xfId="0" applyNumberFormat="1" applyFont="1" applyFill="1" applyBorder="1" applyAlignment="1" applyProtection="1">
      <alignment vertical="center"/>
    </xf>
    <xf numFmtId="168" fontId="17" fillId="0" borderId="0" xfId="0" applyNumberFormat="1" applyFont="1" applyFill="1" applyBorder="1" applyAlignment="1" applyProtection="1">
      <alignment vertical="center"/>
    </xf>
    <xf numFmtId="166" fontId="9" fillId="0" borderId="0" xfId="176" applyNumberFormat="1" applyFont="1" applyFill="1" applyBorder="1" applyAlignment="1">
      <alignment horizontal="right"/>
    </xf>
    <xf numFmtId="0" fontId="9" fillId="0" borderId="0" xfId="176" applyFont="1" applyFill="1"/>
    <xf numFmtId="3" fontId="9" fillId="0" borderId="0" xfId="176" applyNumberFormat="1" applyFont="1" applyFill="1" applyAlignment="1"/>
    <xf numFmtId="0" fontId="16" fillId="0" borderId="0" xfId="176" applyFont="1" applyFill="1"/>
    <xf numFmtId="3" fontId="16" fillId="0" borderId="0" xfId="176" applyNumberFormat="1" applyFont="1" applyFill="1"/>
    <xf numFmtId="166" fontId="16" fillId="0" borderId="0" xfId="176" applyNumberFormat="1" applyFont="1" applyFill="1"/>
    <xf numFmtId="0" fontId="96" fillId="0" borderId="0" xfId="153" applyFont="1" applyFill="1" applyAlignment="1" applyProtection="1">
      <alignment horizontal="left"/>
    </xf>
    <xf numFmtId="165" fontId="17" fillId="0" borderId="0" xfId="0" applyFont="1" applyFill="1"/>
    <xf numFmtId="167" fontId="0" fillId="0" borderId="0" xfId="0" applyNumberFormat="1" applyFont="1" applyFill="1" applyBorder="1"/>
    <xf numFmtId="3" fontId="9" fillId="0" borderId="0" xfId="0" applyNumberFormat="1" applyFont="1" applyFill="1" applyBorder="1" applyAlignment="1"/>
    <xf numFmtId="169" fontId="9" fillId="0" borderId="0" xfId="0" applyNumberFormat="1" applyFont="1" applyFill="1" applyBorder="1" applyAlignment="1"/>
    <xf numFmtId="169" fontId="9" fillId="0" borderId="0" xfId="0" applyNumberFormat="1" applyFont="1" applyFill="1" applyBorder="1"/>
    <xf numFmtId="169" fontId="0" fillId="0" borderId="0" xfId="186" applyNumberFormat="1" applyFont="1" applyFill="1" applyBorder="1"/>
    <xf numFmtId="165" fontId="4" fillId="0" borderId="0" xfId="0" applyFont="1" applyBorder="1"/>
    <xf numFmtId="167" fontId="16" fillId="0" borderId="0" xfId="0" applyNumberFormat="1" applyFont="1" applyBorder="1"/>
    <xf numFmtId="165" fontId="5" fillId="0" borderId="0" xfId="0" applyFont="1" applyBorder="1" applyAlignment="1">
      <alignment horizontal="right"/>
    </xf>
    <xf numFmtId="167" fontId="16" fillId="0" borderId="0" xfId="0" applyNumberFormat="1" applyFont="1" applyFill="1" applyBorder="1" applyAlignment="1">
      <alignment horizontal="right"/>
    </xf>
    <xf numFmtId="9" fontId="0" fillId="0" borderId="0" xfId="186" applyFont="1" applyBorder="1"/>
    <xf numFmtId="170" fontId="0" fillId="0" borderId="0" xfId="122" applyNumberFormat="1" applyFont="1" applyFill="1" applyBorder="1" applyAlignment="1">
      <alignment horizontal="right"/>
    </xf>
    <xf numFmtId="165" fontId="97" fillId="0" borderId="0" xfId="0" applyFont="1"/>
    <xf numFmtId="3" fontId="5" fillId="0" borderId="0" xfId="0" applyNumberFormat="1" applyFont="1" applyAlignment="1">
      <alignment horizontal="right"/>
    </xf>
    <xf numFmtId="3" fontId="5" fillId="0" borderId="0" xfId="0" applyNumberFormat="1" applyFont="1" applyFill="1" applyAlignment="1">
      <alignment horizontal="right"/>
    </xf>
    <xf numFmtId="0" fontId="98" fillId="0" borderId="0" xfId="136" applyFont="1" applyBorder="1"/>
    <xf numFmtId="165" fontId="9" fillId="0" borderId="0" xfId="0" applyFont="1" applyAlignment="1">
      <alignment horizontal="left" vertical="top"/>
    </xf>
    <xf numFmtId="165" fontId="16" fillId="0" borderId="0" xfId="0" applyFont="1" applyAlignment="1">
      <alignment horizontal="left" vertical="top"/>
    </xf>
    <xf numFmtId="49" fontId="0" fillId="0" borderId="0" xfId="0" applyNumberFormat="1" applyFont="1"/>
    <xf numFmtId="165" fontId="0" fillId="0" borderId="0" xfId="0" quotePrefix="1" applyFont="1"/>
    <xf numFmtId="166" fontId="0" fillId="0" borderId="0" xfId="0" applyNumberFormat="1" applyFont="1"/>
  </cellXfs>
  <cellStyles count="211">
    <cellStyle name="%" xfId="1" xr:uid="{00000000-0005-0000-0000-000000000000}"/>
    <cellStyle name="20% - Accent1" xfId="2" builtinId="30" customBuiltin="1"/>
    <cellStyle name="20% - Accent1 2" xfId="3" xr:uid="{00000000-0005-0000-0000-000002000000}"/>
    <cellStyle name="20% - Accent1 3" xfId="4" xr:uid="{00000000-0005-0000-0000-000003000000}"/>
    <cellStyle name="20% - Accent1 4" xfId="5" xr:uid="{00000000-0005-0000-0000-000004000000}"/>
    <cellStyle name="20% - Accent1 5" xfId="6" xr:uid="{00000000-0005-0000-0000-000005000000}"/>
    <cellStyle name="20% - Accent2" xfId="7" builtinId="34" customBuiltin="1"/>
    <cellStyle name="20% - Accent2 2" xfId="8" xr:uid="{00000000-0005-0000-0000-000007000000}"/>
    <cellStyle name="20% - Accent2 3" xfId="9" xr:uid="{00000000-0005-0000-0000-000008000000}"/>
    <cellStyle name="20% - Accent2 4" xfId="10" xr:uid="{00000000-0005-0000-0000-000009000000}"/>
    <cellStyle name="20% - Accent2 5" xfId="11" xr:uid="{00000000-0005-0000-0000-00000A000000}"/>
    <cellStyle name="20% - Accent3" xfId="12" builtinId="38" customBuiltin="1"/>
    <cellStyle name="20% - Accent3 2" xfId="13" xr:uid="{00000000-0005-0000-0000-00000C000000}"/>
    <cellStyle name="20% - Accent3 3" xfId="14" xr:uid="{00000000-0005-0000-0000-00000D000000}"/>
    <cellStyle name="20% - Accent3 4" xfId="15" xr:uid="{00000000-0005-0000-0000-00000E000000}"/>
    <cellStyle name="20% - Accent3 5" xfId="16" xr:uid="{00000000-0005-0000-0000-00000F000000}"/>
    <cellStyle name="20% - Accent4" xfId="17" builtinId="42" customBuiltin="1"/>
    <cellStyle name="20% - Accent4 2" xfId="18" xr:uid="{00000000-0005-0000-0000-000011000000}"/>
    <cellStyle name="20% - Accent4 3" xfId="19" xr:uid="{00000000-0005-0000-0000-000012000000}"/>
    <cellStyle name="20% - Accent4 4" xfId="20" xr:uid="{00000000-0005-0000-0000-000013000000}"/>
    <cellStyle name="20% - Accent4 5" xfId="21" xr:uid="{00000000-0005-0000-0000-000014000000}"/>
    <cellStyle name="20% - Accent5" xfId="22" builtinId="46" customBuiltin="1"/>
    <cellStyle name="20% - Accent5 2" xfId="23" xr:uid="{00000000-0005-0000-0000-000016000000}"/>
    <cellStyle name="20% - Accent5 3" xfId="24" xr:uid="{00000000-0005-0000-0000-000017000000}"/>
    <cellStyle name="20% - Accent5 4" xfId="25" xr:uid="{00000000-0005-0000-0000-000018000000}"/>
    <cellStyle name="20% - Accent5 5" xfId="26" xr:uid="{00000000-0005-0000-0000-000019000000}"/>
    <cellStyle name="20% - Accent6" xfId="27" builtinId="50" customBuiltin="1"/>
    <cellStyle name="20% - Accent6 2" xfId="28" xr:uid="{00000000-0005-0000-0000-00001B000000}"/>
    <cellStyle name="20% - Accent6 3" xfId="29" xr:uid="{00000000-0005-0000-0000-00001C000000}"/>
    <cellStyle name="20% - Accent6 4" xfId="30" xr:uid="{00000000-0005-0000-0000-00001D000000}"/>
    <cellStyle name="20% - Accent6 5" xfId="31" xr:uid="{00000000-0005-0000-0000-00001E000000}"/>
    <cellStyle name="40% - Accent1" xfId="32" builtinId="31" customBuiltin="1"/>
    <cellStyle name="40% - Accent1 2" xfId="33" xr:uid="{00000000-0005-0000-0000-000020000000}"/>
    <cellStyle name="40% - Accent1 3" xfId="34" xr:uid="{00000000-0005-0000-0000-000021000000}"/>
    <cellStyle name="40% - Accent1 4" xfId="35" xr:uid="{00000000-0005-0000-0000-000022000000}"/>
    <cellStyle name="40% - Accent1 5" xfId="36" xr:uid="{00000000-0005-0000-0000-000023000000}"/>
    <cellStyle name="40% - Accent2" xfId="37" builtinId="35" customBuiltin="1"/>
    <cellStyle name="40% - Accent2 2" xfId="38" xr:uid="{00000000-0005-0000-0000-000025000000}"/>
    <cellStyle name="40% - Accent2 3" xfId="39" xr:uid="{00000000-0005-0000-0000-000026000000}"/>
    <cellStyle name="40% - Accent2 4" xfId="40" xr:uid="{00000000-0005-0000-0000-000027000000}"/>
    <cellStyle name="40% - Accent2 5" xfId="41" xr:uid="{00000000-0005-0000-0000-000028000000}"/>
    <cellStyle name="40% - Accent3" xfId="42" builtinId="39" customBuiltin="1"/>
    <cellStyle name="40% - Accent3 2" xfId="43" xr:uid="{00000000-0005-0000-0000-00002A000000}"/>
    <cellStyle name="40% - Accent3 3" xfId="44" xr:uid="{00000000-0005-0000-0000-00002B000000}"/>
    <cellStyle name="40% - Accent3 4" xfId="45" xr:uid="{00000000-0005-0000-0000-00002C000000}"/>
    <cellStyle name="40% - Accent3 5" xfId="46" xr:uid="{00000000-0005-0000-0000-00002D000000}"/>
    <cellStyle name="40% - Accent4" xfId="47" builtinId="43" customBuiltin="1"/>
    <cellStyle name="40% - Accent4 2" xfId="48" xr:uid="{00000000-0005-0000-0000-00002F000000}"/>
    <cellStyle name="40% - Accent4 3" xfId="49" xr:uid="{00000000-0005-0000-0000-000030000000}"/>
    <cellStyle name="40% - Accent4 4" xfId="50" xr:uid="{00000000-0005-0000-0000-000031000000}"/>
    <cellStyle name="40% - Accent4 5" xfId="51" xr:uid="{00000000-0005-0000-0000-000032000000}"/>
    <cellStyle name="40% - Accent5" xfId="52" builtinId="47" customBuiltin="1"/>
    <cellStyle name="40% - Accent5 2" xfId="53" xr:uid="{00000000-0005-0000-0000-000034000000}"/>
    <cellStyle name="40% - Accent5 3" xfId="54" xr:uid="{00000000-0005-0000-0000-000035000000}"/>
    <cellStyle name="40% - Accent5 4" xfId="55" xr:uid="{00000000-0005-0000-0000-000036000000}"/>
    <cellStyle name="40% - Accent5 5" xfId="56" xr:uid="{00000000-0005-0000-0000-000037000000}"/>
    <cellStyle name="40% - Accent6" xfId="57" builtinId="51" customBuiltin="1"/>
    <cellStyle name="40% - Accent6 2" xfId="58" xr:uid="{00000000-0005-0000-0000-000039000000}"/>
    <cellStyle name="40% - Accent6 3" xfId="59" xr:uid="{00000000-0005-0000-0000-00003A000000}"/>
    <cellStyle name="40% - Accent6 4" xfId="60" xr:uid="{00000000-0005-0000-0000-00003B000000}"/>
    <cellStyle name="40% - Accent6 5" xfId="61" xr:uid="{00000000-0005-0000-0000-00003C000000}"/>
    <cellStyle name="60% - Accent1" xfId="62" builtinId="32" customBuiltin="1"/>
    <cellStyle name="60% - Accent1 2" xfId="63" xr:uid="{00000000-0005-0000-0000-00003E000000}"/>
    <cellStyle name="60% - Accent1 3" xfId="64" xr:uid="{00000000-0005-0000-0000-00003F000000}"/>
    <cellStyle name="60% - Accent1 4" xfId="65" xr:uid="{00000000-0005-0000-0000-000040000000}"/>
    <cellStyle name="60% - Accent2" xfId="66" builtinId="36" customBuiltin="1"/>
    <cellStyle name="60% - Accent2 2" xfId="67" xr:uid="{00000000-0005-0000-0000-000042000000}"/>
    <cellStyle name="60% - Accent2 3" xfId="68" xr:uid="{00000000-0005-0000-0000-000043000000}"/>
    <cellStyle name="60% - Accent2 4" xfId="69" xr:uid="{00000000-0005-0000-0000-000044000000}"/>
    <cellStyle name="60% - Accent3" xfId="70" builtinId="40" customBuiltin="1"/>
    <cellStyle name="60% - Accent3 2" xfId="71" xr:uid="{00000000-0005-0000-0000-000046000000}"/>
    <cellStyle name="60% - Accent3 3" xfId="72" xr:uid="{00000000-0005-0000-0000-000047000000}"/>
    <cellStyle name="60% - Accent3 4" xfId="73" xr:uid="{00000000-0005-0000-0000-000048000000}"/>
    <cellStyle name="60% - Accent4" xfId="74" builtinId="44" customBuiltin="1"/>
    <cellStyle name="60% - Accent4 2" xfId="75" xr:uid="{00000000-0005-0000-0000-00004A000000}"/>
    <cellStyle name="60% - Accent4 3" xfId="76" xr:uid="{00000000-0005-0000-0000-00004B000000}"/>
    <cellStyle name="60% - Accent4 4" xfId="77" xr:uid="{00000000-0005-0000-0000-00004C000000}"/>
    <cellStyle name="60% - Accent5" xfId="78" builtinId="48" customBuiltin="1"/>
    <cellStyle name="60% - Accent5 2" xfId="79" xr:uid="{00000000-0005-0000-0000-00004E000000}"/>
    <cellStyle name="60% - Accent5 3" xfId="80" xr:uid="{00000000-0005-0000-0000-00004F000000}"/>
    <cellStyle name="60% - Accent5 4" xfId="81" xr:uid="{00000000-0005-0000-0000-000050000000}"/>
    <cellStyle name="60% - Accent6" xfId="82" builtinId="52" customBuiltin="1"/>
    <cellStyle name="60% - Accent6 2" xfId="83" xr:uid="{00000000-0005-0000-0000-000052000000}"/>
    <cellStyle name="60% - Accent6 3" xfId="84" xr:uid="{00000000-0005-0000-0000-000053000000}"/>
    <cellStyle name="60% - Accent6 4" xfId="85" xr:uid="{00000000-0005-0000-0000-000054000000}"/>
    <cellStyle name="Accent1" xfId="86" builtinId="29" customBuiltin="1"/>
    <cellStyle name="Accent1 2" xfId="87" xr:uid="{00000000-0005-0000-0000-000056000000}"/>
    <cellStyle name="Accent1 3" xfId="88" xr:uid="{00000000-0005-0000-0000-000057000000}"/>
    <cellStyle name="Accent1 4" xfId="89" xr:uid="{00000000-0005-0000-0000-000058000000}"/>
    <cellStyle name="Accent2" xfId="90" builtinId="33" customBuiltin="1"/>
    <cellStyle name="Accent2 2" xfId="91" xr:uid="{00000000-0005-0000-0000-00005A000000}"/>
    <cellStyle name="Accent2 3" xfId="92" xr:uid="{00000000-0005-0000-0000-00005B000000}"/>
    <cellStyle name="Accent2 4" xfId="93" xr:uid="{00000000-0005-0000-0000-00005C000000}"/>
    <cellStyle name="Accent3" xfId="94" builtinId="37" customBuiltin="1"/>
    <cellStyle name="Accent3 2" xfId="95" xr:uid="{00000000-0005-0000-0000-00005E000000}"/>
    <cellStyle name="Accent3 3" xfId="96" xr:uid="{00000000-0005-0000-0000-00005F000000}"/>
    <cellStyle name="Accent3 4" xfId="97" xr:uid="{00000000-0005-0000-0000-000060000000}"/>
    <cellStyle name="Accent4" xfId="98" builtinId="41" customBuiltin="1"/>
    <cellStyle name="Accent4 2" xfId="99" xr:uid="{00000000-0005-0000-0000-000062000000}"/>
    <cellStyle name="Accent4 3" xfId="100" xr:uid="{00000000-0005-0000-0000-000063000000}"/>
    <cellStyle name="Accent4 4" xfId="101" xr:uid="{00000000-0005-0000-0000-000064000000}"/>
    <cellStyle name="Accent5" xfId="102" builtinId="45" customBuiltin="1"/>
    <cellStyle name="Accent5 2" xfId="103" xr:uid="{00000000-0005-0000-0000-000066000000}"/>
    <cellStyle name="Accent5 3" xfId="104" xr:uid="{00000000-0005-0000-0000-000067000000}"/>
    <cellStyle name="Accent5 4" xfId="105" xr:uid="{00000000-0005-0000-0000-000068000000}"/>
    <cellStyle name="Accent6" xfId="106" builtinId="49" customBuiltin="1"/>
    <cellStyle name="Accent6 2" xfId="107" xr:uid="{00000000-0005-0000-0000-00006A000000}"/>
    <cellStyle name="Accent6 3" xfId="108" xr:uid="{00000000-0005-0000-0000-00006B000000}"/>
    <cellStyle name="Accent6 4" xfId="109" xr:uid="{00000000-0005-0000-0000-00006C000000}"/>
    <cellStyle name="Bad" xfId="110" builtinId="27" customBuiltin="1"/>
    <cellStyle name="Bad 2" xfId="111" xr:uid="{00000000-0005-0000-0000-00006E000000}"/>
    <cellStyle name="Bad 3" xfId="112" xr:uid="{00000000-0005-0000-0000-00006F000000}"/>
    <cellStyle name="Bad 4" xfId="113" xr:uid="{00000000-0005-0000-0000-000070000000}"/>
    <cellStyle name="Calculation" xfId="114" builtinId="22" customBuiltin="1"/>
    <cellStyle name="Calculation 2" xfId="115" xr:uid="{00000000-0005-0000-0000-000072000000}"/>
    <cellStyle name="Calculation 3" xfId="116" xr:uid="{00000000-0005-0000-0000-000073000000}"/>
    <cellStyle name="Calculation 4" xfId="117" xr:uid="{00000000-0005-0000-0000-000074000000}"/>
    <cellStyle name="Check Cell" xfId="118" builtinId="23" customBuiltin="1"/>
    <cellStyle name="Check Cell 2" xfId="119" xr:uid="{00000000-0005-0000-0000-000076000000}"/>
    <cellStyle name="Check Cell 3" xfId="120" xr:uid="{00000000-0005-0000-0000-000077000000}"/>
    <cellStyle name="Check Cell 4" xfId="121" xr:uid="{00000000-0005-0000-0000-000078000000}"/>
    <cellStyle name="Comma" xfId="122" builtinId="3"/>
    <cellStyle name="Comma 2" xfId="123" xr:uid="{00000000-0005-0000-0000-00007A000000}"/>
    <cellStyle name="Comma 3" xfId="124" xr:uid="{00000000-0005-0000-0000-00007B000000}"/>
    <cellStyle name="Comma 4" xfId="201" xr:uid="{00000000-0005-0000-0000-00007C000000}"/>
    <cellStyle name="Comma 5" xfId="202" xr:uid="{00000000-0005-0000-0000-00007D000000}"/>
    <cellStyle name="Explanatory Text" xfId="125" builtinId="53" customBuiltin="1"/>
    <cellStyle name="Explanatory Text 2" xfId="126" xr:uid="{00000000-0005-0000-0000-00007F000000}"/>
    <cellStyle name="Explanatory Text 3" xfId="127" xr:uid="{00000000-0005-0000-0000-000080000000}"/>
    <cellStyle name="Explanatory Text 4" xfId="128" xr:uid="{00000000-0005-0000-0000-000081000000}"/>
    <cellStyle name="Followed Hyperlink 2" xfId="129" xr:uid="{00000000-0005-0000-0000-000082000000}"/>
    <cellStyle name="Good" xfId="130" builtinId="26" customBuiltin="1"/>
    <cellStyle name="Good 2" xfId="131" xr:uid="{00000000-0005-0000-0000-000084000000}"/>
    <cellStyle name="Good 3" xfId="132" xr:uid="{00000000-0005-0000-0000-000085000000}"/>
    <cellStyle name="Good 4" xfId="133" xr:uid="{00000000-0005-0000-0000-000086000000}"/>
    <cellStyle name="Heading 1" xfId="134" builtinId="16" customBuiltin="1"/>
    <cellStyle name="Heading 1 2" xfId="135" xr:uid="{00000000-0005-0000-0000-000088000000}"/>
    <cellStyle name="Heading 1 3" xfId="136" xr:uid="{00000000-0005-0000-0000-000089000000}"/>
    <cellStyle name="Heading 1 4" xfId="137" xr:uid="{00000000-0005-0000-0000-00008A000000}"/>
    <cellStyle name="Heading 2" xfId="138" builtinId="17" customBuiltin="1"/>
    <cellStyle name="Heading 2 2" xfId="139" xr:uid="{00000000-0005-0000-0000-00008C000000}"/>
    <cellStyle name="Heading 2 3" xfId="140" xr:uid="{00000000-0005-0000-0000-00008D000000}"/>
    <cellStyle name="Heading 2 4" xfId="141" xr:uid="{00000000-0005-0000-0000-00008E000000}"/>
    <cellStyle name="Heading 3" xfId="142" builtinId="18" customBuiltin="1"/>
    <cellStyle name="Heading 3 2" xfId="143" xr:uid="{00000000-0005-0000-0000-000090000000}"/>
    <cellStyle name="Heading 3 3" xfId="144" xr:uid="{00000000-0005-0000-0000-000091000000}"/>
    <cellStyle name="Heading 3 4" xfId="145" xr:uid="{00000000-0005-0000-0000-000092000000}"/>
    <cellStyle name="Heading 4" xfId="146" builtinId="19" customBuiltin="1"/>
    <cellStyle name="Heading 4 2" xfId="147" xr:uid="{00000000-0005-0000-0000-000094000000}"/>
    <cellStyle name="Heading 4 3" xfId="148" xr:uid="{00000000-0005-0000-0000-000095000000}"/>
    <cellStyle name="Heading 4 4" xfId="149" xr:uid="{00000000-0005-0000-0000-000096000000}"/>
    <cellStyle name="Hyperlink" xfId="150" builtinId="8"/>
    <cellStyle name="Hyperlink 2" xfId="151" xr:uid="{00000000-0005-0000-0000-000098000000}"/>
    <cellStyle name="Hyperlink 3" xfId="152" xr:uid="{00000000-0005-0000-0000-000099000000}"/>
    <cellStyle name="Hyperlink_STS 2012 - Rail - Table 7.6 - New version - 21-11-2012" xfId="153" xr:uid="{00000000-0005-0000-0000-00009A000000}"/>
    <cellStyle name="Input" xfId="154" builtinId="20" customBuiltin="1"/>
    <cellStyle name="Input 2" xfId="155" xr:uid="{00000000-0005-0000-0000-00009C000000}"/>
    <cellStyle name="Input 3" xfId="156" xr:uid="{00000000-0005-0000-0000-00009D000000}"/>
    <cellStyle name="Input 4" xfId="157" xr:uid="{00000000-0005-0000-0000-00009E000000}"/>
    <cellStyle name="Linked Cell" xfId="158" builtinId="24" customBuiltin="1"/>
    <cellStyle name="Linked Cell 2" xfId="159" xr:uid="{00000000-0005-0000-0000-0000A0000000}"/>
    <cellStyle name="Linked Cell 3" xfId="160" xr:uid="{00000000-0005-0000-0000-0000A1000000}"/>
    <cellStyle name="Linked Cell 4" xfId="161" xr:uid="{00000000-0005-0000-0000-0000A2000000}"/>
    <cellStyle name="Neutral" xfId="162" builtinId="28" customBuiltin="1"/>
    <cellStyle name="Neutral 2" xfId="163" xr:uid="{00000000-0005-0000-0000-0000A4000000}"/>
    <cellStyle name="Neutral 3" xfId="164" xr:uid="{00000000-0005-0000-0000-0000A5000000}"/>
    <cellStyle name="Neutral 4" xfId="165" xr:uid="{00000000-0005-0000-0000-0000A6000000}"/>
    <cellStyle name="Normal" xfId="0" builtinId="0"/>
    <cellStyle name="Normal 10" xfId="199" xr:uid="{00000000-0005-0000-0000-0000A8000000}"/>
    <cellStyle name="Normal 11" xfId="208" xr:uid="{00000000-0005-0000-0000-0000A9000000}"/>
    <cellStyle name="Normal 12" xfId="210" xr:uid="{00000000-0005-0000-0000-0000AA000000}"/>
    <cellStyle name="Normal 2" xfId="166" xr:uid="{00000000-0005-0000-0000-0000AB000000}"/>
    <cellStyle name="Normal 2 2" xfId="200" xr:uid="{00000000-0005-0000-0000-0000AC000000}"/>
    <cellStyle name="Normal 2 2 2" xfId="209" xr:uid="{00000000-0005-0000-0000-0000AD000000}"/>
    <cellStyle name="Normal 2 3" xfId="203" xr:uid="{00000000-0005-0000-0000-0000AE000000}"/>
    <cellStyle name="Normal 3" xfId="167" xr:uid="{00000000-0005-0000-0000-0000AF000000}"/>
    <cellStyle name="Normal 3 2" xfId="205" xr:uid="{00000000-0005-0000-0000-0000B0000000}"/>
    <cellStyle name="Normal 4" xfId="168" xr:uid="{00000000-0005-0000-0000-0000B1000000}"/>
    <cellStyle name="Normal 4 2" xfId="204" xr:uid="{00000000-0005-0000-0000-0000B2000000}"/>
    <cellStyle name="Normal 5" xfId="169" xr:uid="{00000000-0005-0000-0000-0000B3000000}"/>
    <cellStyle name="Normal 5 2" xfId="206" xr:uid="{00000000-0005-0000-0000-0000B4000000}"/>
    <cellStyle name="Normal 6" xfId="170" xr:uid="{00000000-0005-0000-0000-0000B5000000}"/>
    <cellStyle name="Normal 6 2" xfId="207" xr:uid="{00000000-0005-0000-0000-0000B6000000}"/>
    <cellStyle name="Normal 7" xfId="171" xr:uid="{00000000-0005-0000-0000-0000B7000000}"/>
    <cellStyle name="Normal 8" xfId="172" xr:uid="{00000000-0005-0000-0000-0000B8000000}"/>
    <cellStyle name="Normal 9" xfId="173" xr:uid="{00000000-0005-0000-0000-0000B9000000}"/>
    <cellStyle name="Normal_chapter02 - bus &amp; coach" xfId="174" xr:uid="{00000000-0005-0000-0000-0000BA000000}"/>
    <cellStyle name="Normal_Sheet1" xfId="175" xr:uid="{00000000-0005-0000-0000-0000BB000000}"/>
    <cellStyle name="Normal_STS 2012 - Rail - Table 7.6 - New version - 21-11-2012" xfId="176" xr:uid="{00000000-0005-0000-0000-0000BC000000}"/>
    <cellStyle name="Note" xfId="177" builtinId="10" customBuiltin="1"/>
    <cellStyle name="Note 2" xfId="178" xr:uid="{00000000-0005-0000-0000-0000BE000000}"/>
    <cellStyle name="Note 3" xfId="179" xr:uid="{00000000-0005-0000-0000-0000BF000000}"/>
    <cellStyle name="Note 4" xfId="180" xr:uid="{00000000-0005-0000-0000-0000C0000000}"/>
    <cellStyle name="Note 5" xfId="181" xr:uid="{00000000-0005-0000-0000-0000C1000000}"/>
    <cellStyle name="Output" xfId="182" builtinId="21" customBuiltin="1"/>
    <cellStyle name="Output 2" xfId="183" xr:uid="{00000000-0005-0000-0000-0000C3000000}"/>
    <cellStyle name="Output 3" xfId="184" xr:uid="{00000000-0005-0000-0000-0000C4000000}"/>
    <cellStyle name="Output 4" xfId="185" xr:uid="{00000000-0005-0000-0000-0000C5000000}"/>
    <cellStyle name="Per cent" xfId="186" builtinId="5"/>
    <cellStyle name="Percent 2" xfId="187" xr:uid="{00000000-0005-0000-0000-0000C7000000}"/>
    <cellStyle name="Title" xfId="188" builtinId="15" customBuiltin="1"/>
    <cellStyle name="Title 2" xfId="189" xr:uid="{00000000-0005-0000-0000-0000C9000000}"/>
    <cellStyle name="Title 3" xfId="190" xr:uid="{00000000-0005-0000-0000-0000CA000000}"/>
    <cellStyle name="Total" xfId="191" builtinId="25" customBuiltin="1"/>
    <cellStyle name="Total 2" xfId="192" xr:uid="{00000000-0005-0000-0000-0000CC000000}"/>
    <cellStyle name="Total 3" xfId="193" xr:uid="{00000000-0005-0000-0000-0000CD000000}"/>
    <cellStyle name="Total 4" xfId="194" xr:uid="{00000000-0005-0000-0000-0000CE000000}"/>
    <cellStyle name="Warning Text" xfId="195" builtinId="11" customBuiltin="1"/>
    <cellStyle name="Warning Text 2" xfId="196" xr:uid="{00000000-0005-0000-0000-0000D0000000}"/>
    <cellStyle name="Warning Text 3" xfId="197" xr:uid="{00000000-0005-0000-0000-0000D1000000}"/>
    <cellStyle name="Warning Text 4" xfId="198" xr:uid="{00000000-0005-0000-0000-0000D2000000}"/>
  </cellStyles>
  <dxfs count="329">
    <dxf>
      <font>
        <b val="0"/>
        <i val="0"/>
        <strike val="0"/>
        <condense val="0"/>
        <extend val="0"/>
        <outline val="0"/>
        <shadow val="0"/>
        <u val="none"/>
        <vertAlign val="baseline"/>
        <sz val="12"/>
        <color auto="1"/>
        <name val="Arial MT"/>
        <scheme val="none"/>
      </font>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5"/>
        <color auto="1"/>
        <name val="Arial"/>
        <scheme val="none"/>
      </font>
      <fill>
        <patternFill patternType="none">
          <fgColor indexed="64"/>
          <bgColor indexed="65"/>
        </patternFill>
      </fill>
      <alignment horizontal="general" vertical="bottom" textRotation="0" wrapText="0" indent="0" justifyLastLine="0" shrinkToFit="0" readingOrder="1"/>
    </dxf>
    <dxf>
      <font>
        <b/>
        <i val="0"/>
        <strike val="0"/>
        <condense val="0"/>
        <extend val="0"/>
        <outline val="0"/>
        <shadow val="0"/>
        <u val="none"/>
        <vertAlign val="baseline"/>
        <sz val="12"/>
        <color auto="1"/>
        <name val="Arial"/>
        <scheme val="none"/>
      </font>
      <numFmt numFmtId="21" formatCode="dd\-mmm"/>
      <fill>
        <patternFill patternType="none">
          <fgColor indexed="64"/>
          <bgColor indexed="65"/>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numFmt numFmtId="33" formatCode="_-* #,##0_-;\-* #,##0_-;_-* &quot;-&quot;_-;_-@_-"/>
      <fill>
        <patternFill patternType="solid">
          <fgColor indexed="64"/>
          <bgColor rgb="FFFFFF00"/>
        </patternFill>
      </fill>
      <alignment horizontal="right"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MT"/>
        <scheme val="none"/>
      </font>
      <numFmt numFmtId="33" formatCode="_-* #,##0_-;\-* #,##0_-;_-* &quot;-&quot;_-;_-@_-"/>
      <alignment horizontal="general" vertical="bottom" textRotation="0" wrapText="1" indent="0" justifyLastLine="0" shrinkToFit="0" readingOrder="0"/>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ill>
        <patternFill patternType="none">
          <fgColor indexed="64"/>
          <bgColor indexed="65"/>
        </patternFill>
      </fill>
    </dxf>
    <dxf>
      <font>
        <b/>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MT"/>
        <scheme val="none"/>
      </font>
      <alignment horizontal="center"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FF"/>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FF"/>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fill>
        <patternFill patternType="solid">
          <fgColor indexed="64"/>
          <bgColor rgb="FFFFFF00"/>
        </patternFill>
      </fill>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fill>
        <patternFill patternType="none">
          <fgColor indexed="64"/>
          <bgColor indexed="65"/>
        </patternFill>
      </fill>
    </dxf>
    <dxf>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MT"/>
        <scheme val="none"/>
      </font>
    </dxf>
    <dxf>
      <font>
        <b/>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indexed="8"/>
        <name val="Arial mt"/>
        <scheme val="none"/>
      </font>
      <fill>
        <patternFill patternType="solid">
          <fgColor indexed="64"/>
          <bgColor rgb="FFFFFF00"/>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MT"/>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none">
          <fgColor indexed="64"/>
          <bgColor indexed="65"/>
        </patternFill>
      </fill>
    </dxf>
    <dxf>
      <font>
        <b val="0"/>
        <i val="0"/>
        <strike val="0"/>
        <condense val="0"/>
        <extend val="0"/>
        <outline val="0"/>
        <shadow val="0"/>
        <u val="none"/>
        <vertAlign val="baseline"/>
        <sz val="12"/>
        <color rgb="FF0000FF"/>
        <name val="Arial"/>
        <scheme val="none"/>
      </font>
      <numFmt numFmtId="169"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FF"/>
        <name val="Arial MT"/>
        <scheme val="none"/>
      </font>
      <numFmt numFmtId="169" formatCode="0.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3" formatCode="#,##0"/>
      <fill>
        <patternFill patternType="solid">
          <fgColor indexed="64"/>
          <bgColor rgb="FFFFFF00"/>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05736894164194E-2"/>
          <c:y val="2.4868123587038434E-2"/>
          <c:w val="0.7685459940652819"/>
          <c:h val="0.95101733232856067"/>
        </c:manualLayout>
      </c:layout>
      <c:lineChart>
        <c:grouping val="standard"/>
        <c:varyColors val="0"/>
        <c:ser>
          <c:idx val="0"/>
          <c:order val="0"/>
          <c:tx>
            <c:strRef>
              <c:f>'compare with ScotRail'!$B$3</c:f>
              <c:strCache>
                <c:ptCount val="1"/>
                <c:pt idx="0">
                  <c:v>Internal </c:v>
                </c:pt>
              </c:strCache>
            </c:strRef>
          </c:tx>
          <c:spPr>
            <a:ln w="38100">
              <a:solidFill>
                <a:srgbClr val="000000"/>
              </a:solidFill>
              <a:prstDash val="solid"/>
            </a:ln>
          </c:spPr>
          <c:marker>
            <c:symbol val="diamond"/>
            <c:size val="9"/>
            <c:spPr>
              <a:solidFill>
                <a:srgbClr val="000000"/>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ScotRail'!$C$3:$L$3</c:f>
              <c:numCache>
                <c:formatCode>General_)</c:formatCode>
                <c:ptCount val="10"/>
                <c:pt idx="0">
                  <c:v>62.296515999999997</c:v>
                </c:pt>
                <c:pt idx="1">
                  <c:v>50.371815000000005</c:v>
                </c:pt>
                <c:pt idx="2">
                  <c:v>49.937775000000002</c:v>
                </c:pt>
                <c:pt idx="3">
                  <c:v>53.379652999999998</c:v>
                </c:pt>
                <c:pt idx="4">
                  <c:v>58.802374999999998</c:v>
                </c:pt>
                <c:pt idx="5">
                  <c:v>64.114599999999996</c:v>
                </c:pt>
                <c:pt idx="6">
                  <c:v>66.998024999999998</c:v>
                </c:pt>
                <c:pt idx="7">
                  <c:v>69.828187</c:v>
                </c:pt>
                <c:pt idx="8">
                  <c:v>73.191563059940066</c:v>
                </c:pt>
                <c:pt idx="9">
                  <c:v>73.153299230060313</c:v>
                </c:pt>
              </c:numCache>
            </c:numRef>
          </c:val>
          <c:smooth val="0"/>
          <c:extLst>
            <c:ext xmlns:c16="http://schemas.microsoft.com/office/drawing/2014/chart" uri="{C3380CC4-5D6E-409C-BE32-E72D297353CC}">
              <c16:uniqueId val="{00000000-A4D3-4D96-9AD9-6694C568270F}"/>
            </c:ext>
          </c:extLst>
        </c:ser>
        <c:ser>
          <c:idx val="1"/>
          <c:order val="1"/>
          <c:tx>
            <c:strRef>
              <c:f>'compare with ScotRail'!$B$4</c:f>
              <c:strCache>
                <c:ptCount val="1"/>
                <c:pt idx="0">
                  <c:v>ScotRail</c:v>
                </c:pt>
              </c:strCache>
            </c:strRef>
          </c:tx>
          <c:spPr>
            <a:ln w="38100">
              <a:solidFill>
                <a:srgbClr val="00CCFF"/>
              </a:solidFill>
              <a:prstDash val="solid"/>
            </a:ln>
          </c:spPr>
          <c:marker>
            <c:symbol val="square"/>
            <c:size val="9"/>
            <c:spPr>
              <a:solidFill>
                <a:srgbClr val="FFFFFF"/>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ScotRail'!$C$4:$L$4</c:f>
              <c:numCache>
                <c:formatCode>General_)</c:formatCode>
                <c:ptCount val="10"/>
                <c:pt idx="0">
                  <c:v>49.24</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4D3-4D96-9AD9-6694C568270F}"/>
            </c:ext>
          </c:extLst>
        </c:ser>
        <c:ser>
          <c:idx val="2"/>
          <c:order val="2"/>
          <c:tx>
            <c:strRef>
              <c:f>'compare with ScotRail'!$B$5</c:f>
              <c:strCache>
                <c:ptCount val="1"/>
                <c:pt idx="0">
                  <c:v>diff</c:v>
                </c:pt>
              </c:strCache>
            </c:strRef>
          </c:tx>
          <c:spPr>
            <a:ln w="38100">
              <a:solidFill>
                <a:srgbClr val="800000"/>
              </a:solidFill>
              <a:prstDash val="sysDash"/>
            </a:ln>
          </c:spPr>
          <c:marker>
            <c:symbol val="triangle"/>
            <c:size val="9"/>
            <c:spPr>
              <a:solidFill>
                <a:srgbClr val="FFFFFF"/>
              </a:solidFill>
              <a:ln>
                <a:solidFill>
                  <a:srgbClr val="8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ScotRail'!$C$5:$L$5</c:f>
              <c:numCache>
                <c:formatCode>General_)</c:formatCode>
                <c:ptCount val="10"/>
                <c:pt idx="0">
                  <c:v>13.056515999999995</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4D3-4D96-9AD9-6694C568270F}"/>
            </c:ext>
          </c:extLst>
        </c:ser>
        <c:dLbls>
          <c:showLegendKey val="0"/>
          <c:showVal val="0"/>
          <c:showCatName val="0"/>
          <c:showSerName val="0"/>
          <c:showPercent val="0"/>
          <c:showBubbleSize val="0"/>
        </c:dLbls>
        <c:marker val="1"/>
        <c:smooth val="0"/>
        <c:axId val="423602184"/>
        <c:axId val="1"/>
      </c:lineChart>
      <c:catAx>
        <c:axId val="4236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423602184"/>
        <c:crosses val="autoZero"/>
        <c:crossBetween val="between"/>
      </c:valAx>
      <c:spPr>
        <a:noFill/>
        <a:ln w="12700">
          <a:solidFill>
            <a:srgbClr val="C0C0C0"/>
          </a:solidFill>
          <a:prstDash val="solid"/>
        </a:ln>
      </c:spPr>
    </c:plotArea>
    <c:legend>
      <c:legendPos val="r"/>
      <c:layout>
        <c:manualLayout>
          <c:xMode val="edge"/>
          <c:yMode val="edge"/>
          <c:x val="0.85163287823443434"/>
          <c:y val="0.46646587036454656"/>
          <c:w val="0.14144421858246947"/>
          <c:h val="6.932931424265254E-2"/>
        </c:manualLayout>
      </c:layout>
      <c:overlay val="0"/>
      <c:spPr>
        <a:solidFill>
          <a:srgbClr val="FFFFFF"/>
        </a:solidFill>
        <a:ln w="3175">
          <a:solidFill>
            <a:srgbClr val="C0C0C0"/>
          </a:solidFill>
          <a:prstDash val="solid"/>
        </a:ln>
      </c:spPr>
      <c:txPr>
        <a:bodyPr/>
        <a:lstStyle/>
        <a:p>
          <a:pPr>
            <a:defRPr sz="5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FFFFFF"/>
      </a:solidFill>
      <a:prstDash val="solid"/>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23036649214659E-2"/>
          <c:y val="3.4862385321100919E-2"/>
          <c:w val="0.87303664921465973"/>
          <c:h val="0.80917431192660549"/>
        </c:manualLayout>
      </c:layout>
      <c:lineChart>
        <c:grouping val="standard"/>
        <c:varyColors val="0"/>
        <c:ser>
          <c:idx val="0"/>
          <c:order val="0"/>
          <c:tx>
            <c:v>Total Passenger Numbers</c:v>
          </c:tx>
          <c:spPr>
            <a:ln w="38100">
              <a:solidFill>
                <a:srgbClr val="996633"/>
              </a:solidFill>
              <a:prstDash val="solid"/>
            </a:ln>
          </c:spPr>
          <c:marker>
            <c:symbol val="square"/>
            <c:size val="9"/>
            <c:spPr>
              <a:solidFill>
                <a:srgbClr val="FFFFFF"/>
              </a:solidFill>
              <a:ln>
                <a:solidFill>
                  <a:srgbClr val="996666"/>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7.1-7.2'!$I$58:$V$58</c:f>
              <c:numCache>
                <c:formatCode>#,##0.0</c:formatCode>
                <c:ptCount val="14"/>
                <c:pt idx="0">
                  <c:v>72.744290000000007</c:v>
                </c:pt>
                <c:pt idx="1">
                  <c:v>76.256077703670073</c:v>
                </c:pt>
                <c:pt idx="2">
                  <c:v>76.473890324940314</c:v>
                </c:pt>
                <c:pt idx="3">
                  <c:v>79.4462863670296</c:v>
                </c:pt>
                <c:pt idx="4">
                  <c:v>83.310800000000015</c:v>
                </c:pt>
                <c:pt idx="5">
                  <c:v>85.751156000000009</c:v>
                </c:pt>
                <c:pt idx="6">
                  <c:v>86.677795000000003</c:v>
                </c:pt>
                <c:pt idx="7">
                  <c:v>91.736174000000005</c:v>
                </c:pt>
                <c:pt idx="8">
                  <c:v>93.358760000000004</c:v>
                </c:pt>
                <c:pt idx="9">
                  <c:v>94.233020999999994</c:v>
                </c:pt>
                <c:pt idx="10">
                  <c:v>97.141767999999999</c:v>
                </c:pt>
                <c:pt idx="11">
                  <c:v>96.988740000000007</c:v>
                </c:pt>
                <c:pt idx="12">
                  <c:v>94.654132000000004</c:v>
                </c:pt>
                <c:pt idx="13">
                  <c:v>14.887848</c:v>
                </c:pt>
              </c:numCache>
            </c:numRef>
          </c:val>
          <c:smooth val="0"/>
          <c:extLst>
            <c:ext xmlns:c16="http://schemas.microsoft.com/office/drawing/2014/chart" uri="{C3380CC4-5D6E-409C-BE32-E72D297353CC}">
              <c16:uniqueId val="{00000000-23E5-45AF-B0FF-8D93B194689B}"/>
            </c:ext>
          </c:extLst>
        </c:ser>
        <c:ser>
          <c:idx val="1"/>
          <c:order val="1"/>
          <c:tx>
            <c:strRef>
              <c:f>'Fig 7.1-7.2'!$A$60</c:f>
              <c:strCache>
                <c:ptCount val="1"/>
                <c:pt idx="0">
                  <c:v>Passenger Receipts</c:v>
                </c:pt>
              </c:strCache>
            </c:strRef>
          </c:tx>
          <c:spPr>
            <a:ln w="38100">
              <a:solidFill>
                <a:srgbClr val="000000"/>
              </a:solidFill>
              <a:prstDash val="solid"/>
            </a:ln>
          </c:spPr>
          <c:marker>
            <c:symbol val="square"/>
            <c:size val="9"/>
            <c:spPr>
              <a:solidFill>
                <a:srgbClr val="000000"/>
              </a:solidFill>
              <a:ln>
                <a:solidFill>
                  <a:srgbClr val="000000"/>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7.1-7.2'!$I$60:$V$60</c:f>
              <c:numCache>
                <c:formatCode>#,##0.0</c:formatCode>
                <c:ptCount val="14"/>
                <c:pt idx="0">
                  <c:v>418.48407169901623</c:v>
                </c:pt>
                <c:pt idx="1">
                  <c:v>420.10085594260255</c:v>
                </c:pt>
                <c:pt idx="2">
                  <c:v>461.53605607264797</c:v>
                </c:pt>
                <c:pt idx="3">
                  <c:v>478.29799629425321</c:v>
                </c:pt>
                <c:pt idx="4">
                  <c:v>490.22482882359697</c:v>
                </c:pt>
                <c:pt idx="5">
                  <c:v>509.36530955747844</c:v>
                </c:pt>
                <c:pt idx="6">
                  <c:v>524.46608145821676</c:v>
                </c:pt>
                <c:pt idx="7">
                  <c:v>551.39098127680359</c:v>
                </c:pt>
                <c:pt idx="8">
                  <c:v>571.72109240310976</c:v>
                </c:pt>
                <c:pt idx="9">
                  <c:v>578.01565317559857</c:v>
                </c:pt>
                <c:pt idx="10">
                  <c:v>656.81716091714839</c:v>
                </c:pt>
                <c:pt idx="11">
                  <c:v>649.11938148153399</c:v>
                </c:pt>
                <c:pt idx="12">
                  <c:v>621.41834085560947</c:v>
                </c:pt>
                <c:pt idx="13">
                  <c:v>86.098527999999988</c:v>
                </c:pt>
              </c:numCache>
            </c:numRef>
          </c:val>
          <c:smooth val="0"/>
          <c:extLst>
            <c:ext xmlns:c16="http://schemas.microsoft.com/office/drawing/2014/chart" uri="{C3380CC4-5D6E-409C-BE32-E72D297353CC}">
              <c16:uniqueId val="{00000001-23E5-45AF-B0FF-8D93B194689B}"/>
            </c:ext>
          </c:extLst>
        </c:ser>
        <c:ser>
          <c:idx val="2"/>
          <c:order val="2"/>
          <c:tx>
            <c:strRef>
              <c:f>'Fig 7.1-7.2'!$A$59</c:f>
              <c:strCache>
                <c:ptCount val="1"/>
                <c:pt idx="0">
                  <c:v>Scotrail passengers</c:v>
                </c:pt>
              </c:strCache>
            </c:strRef>
          </c:tx>
          <c:spPr>
            <a:ln w="25400">
              <a:solidFill>
                <a:srgbClr val="424242"/>
              </a:solidFill>
              <a:prstDash val="lgDash"/>
            </a:ln>
          </c:spPr>
          <c:marker>
            <c:symbol val="none"/>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7.1-7.2'!$I$59:$W$59</c:f>
              <c:numCache>
                <c:formatCode>0.0</c:formatCode>
                <c:ptCount val="15"/>
                <c:pt idx="0">
                  <c:v>74.468000000000004</c:v>
                </c:pt>
                <c:pt idx="1">
                  <c:v>76.429000000000002</c:v>
                </c:pt>
                <c:pt idx="2">
                  <c:v>76.929000000000002</c:v>
                </c:pt>
                <c:pt idx="3">
                  <c:v>78.289948071739673</c:v>
                </c:pt>
                <c:pt idx="4">
                  <c:v>81.099999999999994</c:v>
                </c:pt>
                <c:pt idx="5">
                  <c:v>83.25</c:v>
                </c:pt>
                <c:pt idx="6">
                  <c:v>86.34</c:v>
                </c:pt>
                <c:pt idx="7">
                  <c:v>92.68</c:v>
                </c:pt>
                <c:pt idx="8">
                  <c:v>93.833063560429949</c:v>
                </c:pt>
                <c:pt idx="9">
                  <c:v>94.24</c:v>
                </c:pt>
                <c:pt idx="10">
                  <c:v>97.775299589999477</c:v>
                </c:pt>
                <c:pt idx="11">
                  <c:v>97.777785749999907</c:v>
                </c:pt>
                <c:pt idx="12">
                  <c:v>96.424648159999791</c:v>
                </c:pt>
                <c:pt idx="13">
                  <c:v>14.384873103734778</c:v>
                </c:pt>
                <c:pt idx="14">
                  <c:v>46.694824259999699</c:v>
                </c:pt>
              </c:numCache>
            </c:numRef>
          </c:val>
          <c:smooth val="0"/>
          <c:extLst>
            <c:ext xmlns:c16="http://schemas.microsoft.com/office/drawing/2014/chart" uri="{C3380CC4-5D6E-409C-BE32-E72D297353CC}">
              <c16:uniqueId val="{00000002-23E5-45AF-B0FF-8D93B194689B}"/>
            </c:ext>
          </c:extLst>
        </c:ser>
        <c:dLbls>
          <c:showLegendKey val="0"/>
          <c:showVal val="0"/>
          <c:showCatName val="0"/>
          <c:showSerName val="0"/>
          <c:showPercent val="0"/>
          <c:showBubbleSize val="0"/>
        </c:dLbls>
        <c:marker val="1"/>
        <c:smooth val="0"/>
        <c:axId val="428626944"/>
        <c:axId val="1"/>
      </c:lineChart>
      <c:catAx>
        <c:axId val="428626944"/>
        <c:scaling>
          <c:orientation val="minMax"/>
        </c:scaling>
        <c:delete val="0"/>
        <c:axPos val="b"/>
        <c:majorGridlines>
          <c:spPr>
            <a:ln w="3175">
              <a:solidFill>
                <a:srgbClr val="80808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in val="0"/>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Million</a:t>
                </a:r>
              </a:p>
            </c:rich>
          </c:tx>
          <c:layout>
            <c:manualLayout>
              <c:xMode val="edge"/>
              <c:yMode val="edge"/>
              <c:x val="6.5444976594420546E-3"/>
              <c:y val="0.388990954338089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8626944"/>
        <c:crosses val="autoZero"/>
        <c:crossBetween val="midCat"/>
        <c:majorUnit val="20"/>
      </c:valAx>
      <c:spPr>
        <a:noFill/>
        <a:ln w="3175">
          <a:solidFill>
            <a:srgbClr val="C0C0C0"/>
          </a:solidFill>
          <a:prstDash val="solid"/>
        </a:ln>
      </c:spPr>
    </c:plotArea>
    <c:legend>
      <c:legendPos val="r"/>
      <c:layout>
        <c:manualLayout>
          <c:xMode val="edge"/>
          <c:yMode val="edge"/>
          <c:x val="8.891752577319588E-2"/>
          <c:y val="0.93165557293036083"/>
          <c:w val="0.86984536082474229"/>
          <c:h val="5.0359750725359698E-2"/>
        </c:manualLayout>
      </c:layout>
      <c:overlay val="0"/>
      <c:spPr>
        <a:solidFill>
          <a:srgbClr val="FFFFFF"/>
        </a:solidFill>
        <a:ln w="3175">
          <a:solidFill>
            <a:srgbClr val="C0C0C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78534031413619E-2"/>
          <c:y val="0.12562814070351758"/>
          <c:w val="0.87172774869109948"/>
          <c:h val="0.75628140703517588"/>
        </c:manualLayout>
      </c:layout>
      <c:barChart>
        <c:barDir val="col"/>
        <c:grouping val="clustered"/>
        <c:varyColors val="0"/>
        <c:ser>
          <c:idx val="0"/>
          <c:order val="0"/>
          <c:tx>
            <c:strRef>
              <c:f>'Fig 7.1-7.2'!$A$66</c:f>
              <c:strCache>
                <c:ptCount val="1"/>
                <c:pt idx="0">
                  <c:v>Freight Lifted</c:v>
                </c:pt>
              </c:strCache>
            </c:strRef>
          </c:tx>
          <c:spPr>
            <a:ln w="38100">
              <a:solidFill>
                <a:srgbClr val="000000"/>
              </a:solidFill>
              <a:prstDash val="solid"/>
            </a:ln>
          </c:spPr>
          <c:invertIfNegative val="0"/>
          <c:cat>
            <c:strRef>
              <c:f>'Fig 7.1-7.2'!$B$65:$E$65</c:f>
              <c:strCache>
                <c:ptCount val="4"/>
                <c:pt idx="0">
                  <c:v>2018/19</c:v>
                </c:pt>
                <c:pt idx="1">
                  <c:v>2019/20</c:v>
                </c:pt>
                <c:pt idx="2">
                  <c:v>2020/21</c:v>
                </c:pt>
                <c:pt idx="3">
                  <c:v>2021/22</c:v>
                </c:pt>
              </c:strCache>
            </c:strRef>
          </c:cat>
          <c:val>
            <c:numRef>
              <c:f>'Fig 7.1-7.2'!$B$66:$E$66</c:f>
              <c:numCache>
                <c:formatCode>General_)</c:formatCode>
                <c:ptCount val="4"/>
                <c:pt idx="0">
                  <c:v>4.4475710924999996</c:v>
                </c:pt>
                <c:pt idx="1">
                  <c:v>4.2810627174999993</c:v>
                </c:pt>
                <c:pt idx="2">
                  <c:v>3.7735987999999998</c:v>
                </c:pt>
                <c:pt idx="3">
                  <c:v>4.2286601600000004</c:v>
                </c:pt>
              </c:numCache>
            </c:numRef>
          </c:val>
          <c:extLst>
            <c:ext xmlns:c16="http://schemas.microsoft.com/office/drawing/2014/chart" uri="{C3380CC4-5D6E-409C-BE32-E72D297353CC}">
              <c16:uniqueId val="{00000000-3FE2-4A6F-840B-2946DD567465}"/>
            </c:ext>
          </c:extLst>
        </c:ser>
        <c:dLbls>
          <c:showLegendKey val="0"/>
          <c:showVal val="0"/>
          <c:showCatName val="0"/>
          <c:showSerName val="0"/>
          <c:showPercent val="0"/>
          <c:showBubbleSize val="0"/>
        </c:dLbls>
        <c:gapWidth val="150"/>
        <c:axId val="428620056"/>
        <c:axId val="1"/>
      </c:barChart>
      <c:catAx>
        <c:axId val="428620056"/>
        <c:scaling>
          <c:orientation val="minMax"/>
        </c:scaling>
        <c:delete val="0"/>
        <c:axPos val="b"/>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ysDash"/>
            </a:ln>
          </c:spPr>
        </c:majorGridlines>
        <c:title>
          <c:tx>
            <c:rich>
              <a:bodyPr/>
              <a:lstStyle/>
              <a:p>
                <a:pPr>
                  <a:defRPr sz="1150" b="1" i="0" u="none" strike="noStrike" baseline="0">
                    <a:solidFill>
                      <a:srgbClr val="000000"/>
                    </a:solidFill>
                    <a:latin typeface="Arial"/>
                    <a:ea typeface="Arial"/>
                    <a:cs typeface="Arial"/>
                  </a:defRPr>
                </a:pPr>
                <a:r>
                  <a:rPr lang="en-GB"/>
                  <a:t>Million tonnes</a:t>
                </a:r>
              </a:p>
            </c:rich>
          </c:tx>
          <c:layout>
            <c:manualLayout>
              <c:xMode val="edge"/>
              <c:yMode val="edge"/>
              <c:x val="6.5444077554821772E-3"/>
              <c:y val="0.37185930768087949"/>
            </c:manualLayout>
          </c:layout>
          <c:overlay val="0"/>
          <c:spPr>
            <a:solidFill>
              <a:srgbClr val="FFFFFF"/>
            </a:solid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428620056"/>
        <c:crosses val="autoZero"/>
        <c:crossBetween val="between"/>
      </c:valAx>
      <c:spPr>
        <a:solidFill>
          <a:srgbClr val="FFFFFF"/>
        </a:solidFill>
        <a:ln w="3175">
          <a:solidFill>
            <a:srgbClr val="C0C0C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2009-10</c:v>
          </c:tx>
          <c:spPr>
            <a:solidFill>
              <a:srgbClr val="8080FF"/>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47-43E0-B3C9-7FBDD0045988}"/>
            </c:ext>
          </c:extLst>
        </c:ser>
        <c:ser>
          <c:idx val="1"/>
          <c:order val="1"/>
          <c:tx>
            <c:v>2010-11</c:v>
          </c:tx>
          <c:spPr>
            <a:solidFill>
              <a:srgbClr val="802060"/>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47-43E0-B3C9-7FBDD0045988}"/>
            </c:ext>
          </c:extLst>
        </c:ser>
        <c:dLbls>
          <c:showLegendKey val="0"/>
          <c:showVal val="0"/>
          <c:showCatName val="0"/>
          <c:showSerName val="0"/>
          <c:showPercent val="0"/>
          <c:showBubbleSize val="0"/>
        </c:dLbls>
        <c:gapWidth val="30"/>
        <c:axId val="428625632"/>
        <c:axId val="1"/>
      </c:barChart>
      <c:catAx>
        <c:axId val="428625632"/>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428625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'T7.6b'!$P$6:$P$19</c:f>
              <c:numCache>
                <c:formatCode>#,##0</c:formatCode>
                <c:ptCount val="14"/>
                <c:pt idx="0">
                  <c:v>2872.6489999999999</c:v>
                </c:pt>
                <c:pt idx="1">
                  <c:v>953.63699999999994</c:v>
                </c:pt>
                <c:pt idx="2">
                  <c:v>799.21500000000003</c:v>
                </c:pt>
                <c:pt idx="3">
                  <c:v>1716.44452</c:v>
                </c:pt>
                <c:pt idx="4">
                  <c:v>386.77699999999999</c:v>
                </c:pt>
                <c:pt idx="5">
                  <c:v>374.62700000000001</c:v>
                </c:pt>
                <c:pt idx="6">
                  <c:v>1499.7919999999999</c:v>
                </c:pt>
                <c:pt idx="7">
                  <c:v>841.64474988000052</c:v>
                </c:pt>
                <c:pt idx="8">
                  <c:v>3787.5777498999992</c:v>
                </c:pt>
                <c:pt idx="9">
                  <c:v>1801.0329999999999</c:v>
                </c:pt>
                <c:pt idx="10">
                  <c:v>3008.8277998199983</c:v>
                </c:pt>
                <c:pt idx="11">
                  <c:v>19780.821139940002</c:v>
                </c:pt>
                <c:pt idx="12">
                  <c:v>2855.9389999999999</c:v>
                </c:pt>
                <c:pt idx="13">
                  <c:v>4902.1113800000003</c:v>
                </c:pt>
              </c:numCache>
            </c:numRef>
          </c:val>
          <c:extLst>
            <c:ext xmlns:c16="http://schemas.microsoft.com/office/drawing/2014/chart" uri="{C3380CC4-5D6E-409C-BE32-E72D297353CC}">
              <c16:uniqueId val="{00000000-3733-440B-B227-E1A11CDF0EF4}"/>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'T7.6b'!$Q$6:$Q$19</c:f>
              <c:numCache>
                <c:formatCode>#,##0</c:formatCode>
                <c:ptCount val="14"/>
                <c:pt idx="0">
                  <c:v>3190.9290000000001</c:v>
                </c:pt>
                <c:pt idx="1">
                  <c:v>1070.452</c:v>
                </c:pt>
                <c:pt idx="2">
                  <c:v>826.21100000000001</c:v>
                </c:pt>
                <c:pt idx="3">
                  <c:v>1763.43031</c:v>
                </c:pt>
                <c:pt idx="4">
                  <c:v>390.71300000000002</c:v>
                </c:pt>
                <c:pt idx="5">
                  <c:v>399.02699999999999</c:v>
                </c:pt>
                <c:pt idx="6">
                  <c:v>1531.585</c:v>
                </c:pt>
                <c:pt idx="7">
                  <c:v>1043.4831798800003</c:v>
                </c:pt>
                <c:pt idx="8">
                  <c:v>3919.5522598799998</c:v>
                </c:pt>
                <c:pt idx="9">
                  <c:v>1781.1780000000001</c:v>
                </c:pt>
                <c:pt idx="10">
                  <c:v>3118.7232098199997</c:v>
                </c:pt>
                <c:pt idx="11">
                  <c:v>20291.22457998</c:v>
                </c:pt>
                <c:pt idx="12">
                  <c:v>2922.2409999800002</c:v>
                </c:pt>
                <c:pt idx="13">
                  <c:v>4898.8717300000008</c:v>
                </c:pt>
              </c:numCache>
            </c:numRef>
          </c:val>
          <c:extLst>
            <c:ext xmlns:c16="http://schemas.microsoft.com/office/drawing/2014/chart" uri="{C3380CC4-5D6E-409C-BE32-E72D297353CC}">
              <c16:uniqueId val="{00000001-3733-440B-B227-E1A11CDF0EF4}"/>
            </c:ext>
          </c:extLst>
        </c:ser>
        <c:dLbls>
          <c:showLegendKey val="0"/>
          <c:showVal val="0"/>
          <c:showCatName val="0"/>
          <c:showSerName val="0"/>
          <c:showPercent val="0"/>
          <c:showBubbleSize val="0"/>
        </c:dLbls>
        <c:gapWidth val="20"/>
        <c:axId val="428622352"/>
        <c:axId val="1"/>
      </c:barChart>
      <c:catAx>
        <c:axId val="428622352"/>
        <c:scaling>
          <c:orientation val="maxMin"/>
        </c:scaling>
        <c:delete val="0"/>
        <c:axPos val="l"/>
        <c:numFmt formatCode="General" sourceLinked="1"/>
        <c:majorTickMark val="out"/>
        <c:minorTickMark val="none"/>
        <c:tickLblPos val="nextTo"/>
        <c:spPr>
          <a:ln w="9525">
            <a:noFill/>
          </a:ln>
        </c:spPr>
        <c:txPr>
          <a:bodyPr rot="0" vert="horz"/>
          <a:lstStyle/>
          <a:p>
            <a:pPr>
              <a:defRPr sz="975"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8622352"/>
        <c:crosses val="autoZero"/>
        <c:crossBetween val="between"/>
        <c:majorUnit val="10000"/>
        <c:minorUnit val="1000"/>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'T7.6a'!$P$8:$P$21</c:f>
              <c:numCache>
                <c:formatCode>#,##0</c:formatCode>
                <c:ptCount val="14"/>
                <c:pt idx="0">
                  <c:v>300.83608002</c:v>
                </c:pt>
                <c:pt idx="1">
                  <c:v>22.277999799999996</c:v>
                </c:pt>
                <c:pt idx="2">
                  <c:v>43.825999540000005</c:v>
                </c:pt>
                <c:pt idx="3">
                  <c:v>31.623999439999999</c:v>
                </c:pt>
                <c:pt idx="4">
                  <c:v>3.2949999800000001</c:v>
                </c:pt>
                <c:pt idx="5">
                  <c:v>346.62998012000003</c:v>
                </c:pt>
                <c:pt idx="6">
                  <c:v>169.98688001999997</c:v>
                </c:pt>
                <c:pt idx="7">
                  <c:v>22.261999840000001</c:v>
                </c:pt>
                <c:pt idx="8">
                  <c:v>6.9520000600000005</c:v>
                </c:pt>
                <c:pt idx="9">
                  <c:v>47.375</c:v>
                </c:pt>
                <c:pt idx="10">
                  <c:v>3.6170000199999999</c:v>
                </c:pt>
                <c:pt idx="11">
                  <c:v>3116.3700764800001</c:v>
                </c:pt>
                <c:pt idx="12">
                  <c:v>57.503999819999997</c:v>
                </c:pt>
                <c:pt idx="13">
                  <c:v>246.09899971999999</c:v>
                </c:pt>
              </c:numCache>
            </c:numRef>
          </c:val>
          <c:extLst>
            <c:ext xmlns:c16="http://schemas.microsoft.com/office/drawing/2014/chart" uri="{C3380CC4-5D6E-409C-BE32-E72D297353CC}">
              <c16:uniqueId val="{00000000-87A1-420E-AAC0-811767C05CA6}"/>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'T7.6a'!$Q$8:$Q$21</c:f>
              <c:numCache>
                <c:formatCode>#,##0</c:formatCode>
                <c:ptCount val="14"/>
                <c:pt idx="0">
                  <c:v>354.89108572000004</c:v>
                </c:pt>
                <c:pt idx="1">
                  <c:v>26.89599986</c:v>
                </c:pt>
                <c:pt idx="2">
                  <c:v>49.861999920000002</c:v>
                </c:pt>
                <c:pt idx="3">
                  <c:v>33.341000080000001</c:v>
                </c:pt>
                <c:pt idx="4">
                  <c:v>3.6119999800000002</c:v>
                </c:pt>
                <c:pt idx="5">
                  <c:v>371.53900433999996</c:v>
                </c:pt>
                <c:pt idx="6">
                  <c:v>193.6199469</c:v>
                </c:pt>
                <c:pt idx="7">
                  <c:v>27.581999859999996</c:v>
                </c:pt>
                <c:pt idx="8">
                  <c:v>9.2790005999999998</c:v>
                </c:pt>
                <c:pt idx="9">
                  <c:v>53.108000400000002</c:v>
                </c:pt>
                <c:pt idx="10">
                  <c:v>4.7419998400000001</c:v>
                </c:pt>
                <c:pt idx="11">
                  <c:v>3377.0942396600003</c:v>
                </c:pt>
                <c:pt idx="12">
                  <c:v>65.945000579999999</c:v>
                </c:pt>
                <c:pt idx="13">
                  <c:v>287.40813026000001</c:v>
                </c:pt>
              </c:numCache>
            </c:numRef>
          </c:val>
          <c:extLst>
            <c:ext xmlns:c16="http://schemas.microsoft.com/office/drawing/2014/chart" uri="{C3380CC4-5D6E-409C-BE32-E72D297353CC}">
              <c16:uniqueId val="{00000001-87A1-420E-AAC0-811767C05CA6}"/>
            </c:ext>
          </c:extLst>
        </c:ser>
        <c:dLbls>
          <c:showLegendKey val="0"/>
          <c:showVal val="0"/>
          <c:showCatName val="0"/>
          <c:showSerName val="0"/>
          <c:showPercent val="0"/>
          <c:showBubbleSize val="0"/>
        </c:dLbls>
        <c:gapWidth val="30"/>
        <c:axId val="428625304"/>
        <c:axId val="1"/>
      </c:barChart>
      <c:catAx>
        <c:axId val="428625304"/>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862530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'T7.6a'!$A$38</c:f>
              <c:strCache>
                <c:ptCount val="1"/>
                <c:pt idx="0">
                  <c:v>Scotland Total</c:v>
                </c:pt>
              </c:strCache>
            </c:strRef>
          </c:tx>
          <c:spPr>
            <a:ln w="38100">
              <a:solidFill>
                <a:srgbClr val="000080"/>
              </a:solidFill>
              <a:prstDash val="solid"/>
            </a:ln>
          </c:spPr>
          <c:marker>
            <c:symbol val="none"/>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E9C-A29B-6DD4A75720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'T7.6a'!$B$6:$AB$6</c:f>
              <c:strCache>
                <c:ptCount val="27"/>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 change 2020-21 on 2019-20</c:v>
                </c:pt>
              </c:strCache>
            </c:strRef>
          </c:cat>
          <c:val>
            <c:numRef>
              <c:f>'T7.6ab'!#REF!</c:f>
              <c:numCache>
                <c:formatCode>General</c:formatCode>
                <c:ptCount val="1"/>
                <c:pt idx="0">
                  <c:v>1</c:v>
                </c:pt>
              </c:numCache>
            </c:numRef>
          </c:val>
          <c:smooth val="0"/>
          <c:extLst>
            <c:ext xmlns:c16="http://schemas.microsoft.com/office/drawing/2014/chart" uri="{C3380CC4-5D6E-409C-BE32-E72D297353CC}">
              <c16:uniqueId val="{00000001-2EE4-4E9C-A29B-6DD4A7572055}"/>
            </c:ext>
          </c:extLst>
        </c:ser>
        <c:dLbls>
          <c:showLegendKey val="0"/>
          <c:showVal val="0"/>
          <c:showCatName val="0"/>
          <c:showSerName val="0"/>
          <c:showPercent val="0"/>
          <c:showBubbleSize val="0"/>
        </c:dLbls>
        <c:smooth val="0"/>
        <c:axId val="426561552"/>
        <c:axId val="1"/>
      </c:lineChart>
      <c:catAx>
        <c:axId val="426561552"/>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65615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'T7.6a'!$P$22:$P$36</c:f>
              <c:numCache>
                <c:formatCode>#,##0</c:formatCode>
                <c:ptCount val="15"/>
                <c:pt idx="0">
                  <c:v>1624.1460197400002</c:v>
                </c:pt>
                <c:pt idx="1">
                  <c:v>148.48507942000003</c:v>
                </c:pt>
                <c:pt idx="2">
                  <c:v>20.095999640000002</c:v>
                </c:pt>
                <c:pt idx="4">
                  <c:v>20.2059997</c:v>
                </c:pt>
                <c:pt idx="5">
                  <c:v>29.111999660000002</c:v>
                </c:pt>
                <c:pt idx="6">
                  <c:v>96.246039679999996</c:v>
                </c:pt>
                <c:pt idx="7">
                  <c:v>78.729039920000005</c:v>
                </c:pt>
                <c:pt idx="8">
                  <c:v>18.690999980000001</c:v>
                </c:pt>
                <c:pt idx="10">
                  <c:v>37.018999440000002</c:v>
                </c:pt>
                <c:pt idx="11">
                  <c:v>18.20899936</c:v>
                </c:pt>
                <c:pt idx="12">
                  <c:v>83.493999920000007</c:v>
                </c:pt>
                <c:pt idx="13">
                  <c:v>8.452</c:v>
                </c:pt>
                <c:pt idx="14">
                  <c:v>39.641999259999999</c:v>
                </c:pt>
              </c:numCache>
            </c:numRef>
          </c:val>
          <c:extLst>
            <c:ext xmlns:c16="http://schemas.microsoft.com/office/drawing/2014/chart" uri="{C3380CC4-5D6E-409C-BE32-E72D297353CC}">
              <c16:uniqueId val="{00000000-2B48-4F98-8845-75300F801993}"/>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'T7.6a'!$Q$22:$Q$36</c:f>
              <c:numCache>
                <c:formatCode>#,##0</c:formatCode>
                <c:ptCount val="15"/>
                <c:pt idx="0">
                  <c:v>1872.9962726199997</c:v>
                </c:pt>
                <c:pt idx="1">
                  <c:v>165.96210276000002</c:v>
                </c:pt>
                <c:pt idx="2">
                  <c:v>24.07700028</c:v>
                </c:pt>
                <c:pt idx="4">
                  <c:v>24.600000680000001</c:v>
                </c:pt>
                <c:pt idx="5">
                  <c:v>33.501000440000006</c:v>
                </c:pt>
                <c:pt idx="6">
                  <c:v>107.3868815</c:v>
                </c:pt>
                <c:pt idx="7">
                  <c:v>87.30488158</c:v>
                </c:pt>
                <c:pt idx="8">
                  <c:v>23.774999820000005</c:v>
                </c:pt>
                <c:pt idx="10">
                  <c:v>40.985999799999995</c:v>
                </c:pt>
                <c:pt idx="11">
                  <c:v>23.9119998</c:v>
                </c:pt>
                <c:pt idx="12">
                  <c:v>96.511123940000004</c:v>
                </c:pt>
                <c:pt idx="13">
                  <c:v>9.1649999999999991</c:v>
                </c:pt>
                <c:pt idx="14">
                  <c:v>49.687001539999997</c:v>
                </c:pt>
              </c:numCache>
            </c:numRef>
          </c:val>
          <c:extLst>
            <c:ext xmlns:c16="http://schemas.microsoft.com/office/drawing/2014/chart" uri="{C3380CC4-5D6E-409C-BE32-E72D297353CC}">
              <c16:uniqueId val="{00000001-2B48-4F98-8845-75300F801993}"/>
            </c:ext>
          </c:extLst>
        </c:ser>
        <c:dLbls>
          <c:showLegendKey val="0"/>
          <c:showVal val="0"/>
          <c:showCatName val="0"/>
          <c:showSerName val="0"/>
          <c:showPercent val="0"/>
          <c:showBubbleSize val="0"/>
        </c:dLbls>
        <c:gapWidth val="30"/>
        <c:axId val="426560240"/>
        <c:axId val="1"/>
      </c:barChart>
      <c:catAx>
        <c:axId val="426560240"/>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656024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'T7.6b'!$P$20:$P$34</c:f>
              <c:numCache>
                <c:formatCode>#,##0</c:formatCode>
                <c:ptCount val="15"/>
                <c:pt idx="0">
                  <c:v>61118.264386180017</c:v>
                </c:pt>
                <c:pt idx="1">
                  <c:v>1918.0150000000001</c:v>
                </c:pt>
                <c:pt idx="2">
                  <c:v>2669.1203797799981</c:v>
                </c:pt>
                <c:pt idx="4">
                  <c:v>432.99799999999999</c:v>
                </c:pt>
                <c:pt idx="5">
                  <c:v>3757.8868097799991</c:v>
                </c:pt>
                <c:pt idx="6">
                  <c:v>7598.3363496599968</c:v>
                </c:pt>
                <c:pt idx="7">
                  <c:v>978.06600000000003</c:v>
                </c:pt>
                <c:pt idx="8">
                  <c:v>6214.3633098199962</c:v>
                </c:pt>
                <c:pt idx="10">
                  <c:v>3162.4174298599996</c:v>
                </c:pt>
                <c:pt idx="11">
                  <c:v>7386.9830397199958</c:v>
                </c:pt>
                <c:pt idx="12">
                  <c:v>2823.0970000000002</c:v>
                </c:pt>
                <c:pt idx="13">
                  <c:v>4665.5234097800003</c:v>
                </c:pt>
                <c:pt idx="14">
                  <c:v>2981.4409999999998</c:v>
                </c:pt>
              </c:numCache>
            </c:numRef>
          </c:val>
          <c:extLst>
            <c:ext xmlns:c16="http://schemas.microsoft.com/office/drawing/2014/chart" uri="{C3380CC4-5D6E-409C-BE32-E72D297353CC}">
              <c16:uniqueId val="{00000000-C140-4527-9E50-B0A6DA5DA34D}"/>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'T7.6b'!$Q$20:$Q$34</c:f>
              <c:numCache>
                <c:formatCode>#,##0</c:formatCode>
                <c:ptCount val="15"/>
                <c:pt idx="0">
                  <c:v>63448.255366160003</c:v>
                </c:pt>
                <c:pt idx="1">
                  <c:v>2008.691</c:v>
                </c:pt>
                <c:pt idx="2">
                  <c:v>2727.8703697600004</c:v>
                </c:pt>
                <c:pt idx="4">
                  <c:v>473.85599999999999</c:v>
                </c:pt>
                <c:pt idx="5">
                  <c:v>3883.5157397600001</c:v>
                </c:pt>
                <c:pt idx="6">
                  <c:v>7909.8386796399973</c:v>
                </c:pt>
                <c:pt idx="7">
                  <c:v>1018.991</c:v>
                </c:pt>
                <c:pt idx="8">
                  <c:v>6403.92804978</c:v>
                </c:pt>
                <c:pt idx="10">
                  <c:v>3213.6003598400007</c:v>
                </c:pt>
                <c:pt idx="11">
                  <c:v>7801.0708697199998</c:v>
                </c:pt>
                <c:pt idx="12">
                  <c:v>2920.9070000000002</c:v>
                </c:pt>
                <c:pt idx="13">
                  <c:v>4751.0192497999979</c:v>
                </c:pt>
                <c:pt idx="14">
                  <c:v>3214.4560000000001</c:v>
                </c:pt>
              </c:numCache>
            </c:numRef>
          </c:val>
          <c:extLst>
            <c:ext xmlns:c16="http://schemas.microsoft.com/office/drawing/2014/chart" uri="{C3380CC4-5D6E-409C-BE32-E72D297353CC}">
              <c16:uniqueId val="{00000001-C140-4527-9E50-B0A6DA5DA34D}"/>
            </c:ext>
          </c:extLst>
        </c:ser>
        <c:dLbls>
          <c:showLegendKey val="0"/>
          <c:showVal val="0"/>
          <c:showCatName val="0"/>
          <c:showSerName val="0"/>
          <c:showPercent val="0"/>
          <c:showBubbleSize val="0"/>
        </c:dLbls>
        <c:gapWidth val="20"/>
        <c:axId val="426563848"/>
        <c:axId val="1"/>
      </c:barChart>
      <c:catAx>
        <c:axId val="426563848"/>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6563848"/>
        <c:crosses val="autoZero"/>
        <c:crossBetween val="between"/>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123825</xdr:rowOff>
    </xdr:from>
    <xdr:to>
      <xdr:col>12</xdr:col>
      <xdr:colOff>714375</xdr:colOff>
      <xdr:row>74</xdr:row>
      <xdr:rowOff>0</xdr:rowOff>
    </xdr:to>
    <xdr:graphicFrame macro="">
      <xdr:nvGraphicFramePr>
        <xdr:cNvPr id="48536" name="Chart 1">
          <a:extLst>
            <a:ext uri="{FF2B5EF4-FFF2-40B4-BE49-F238E27FC236}">
              <a16:creationId xmlns:a16="http://schemas.microsoft.com/office/drawing/2014/main" id="{00000000-0008-0000-0100-000098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12</xdr:col>
      <xdr:colOff>257175</xdr:colOff>
      <xdr:row>29</xdr:row>
      <xdr:rowOff>123825</xdr:rowOff>
    </xdr:to>
    <xdr:graphicFrame macro="">
      <xdr:nvGraphicFramePr>
        <xdr:cNvPr id="42800" name="Chart 1">
          <a:extLst>
            <a:ext uri="{FF2B5EF4-FFF2-40B4-BE49-F238E27FC236}">
              <a16:creationId xmlns:a16="http://schemas.microsoft.com/office/drawing/2014/main" id="{00000000-0008-0000-0300-000030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33</xdr:row>
      <xdr:rowOff>95250</xdr:rowOff>
    </xdr:from>
    <xdr:to>
      <xdr:col>12</xdr:col>
      <xdr:colOff>257175</xdr:colOff>
      <xdr:row>54</xdr:row>
      <xdr:rowOff>152400</xdr:rowOff>
    </xdr:to>
    <xdr:graphicFrame macro="">
      <xdr:nvGraphicFramePr>
        <xdr:cNvPr id="42801" name="Chart 2">
          <a:extLst>
            <a:ext uri="{FF2B5EF4-FFF2-40B4-BE49-F238E27FC236}">
              <a16:creationId xmlns:a16="http://schemas.microsoft.com/office/drawing/2014/main" id="{00000000-0008-0000-0300-00003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561975</xdr:colOff>
      <xdr:row>0</xdr:row>
      <xdr:rowOff>0</xdr:rowOff>
    </xdr:from>
    <xdr:to>
      <xdr:col>16</xdr:col>
      <xdr:colOff>819150</xdr:colOff>
      <xdr:row>0</xdr:row>
      <xdr:rowOff>0</xdr:rowOff>
    </xdr:to>
    <xdr:graphicFrame macro="">
      <xdr:nvGraphicFramePr>
        <xdr:cNvPr id="4216922" name="Chart 2">
          <a:extLst>
            <a:ext uri="{FF2B5EF4-FFF2-40B4-BE49-F238E27FC236}">
              <a16:creationId xmlns:a16="http://schemas.microsoft.com/office/drawing/2014/main" id="{00000000-0008-0000-0A00-00005A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82</xdr:row>
      <xdr:rowOff>0</xdr:rowOff>
    </xdr:from>
    <xdr:to>
      <xdr:col>7</xdr:col>
      <xdr:colOff>542925</xdr:colOff>
      <xdr:row>82</xdr:row>
      <xdr:rowOff>0</xdr:rowOff>
    </xdr:to>
    <xdr:graphicFrame macro="">
      <xdr:nvGraphicFramePr>
        <xdr:cNvPr id="4216923" name="Chart 3">
          <a:extLst>
            <a:ext uri="{FF2B5EF4-FFF2-40B4-BE49-F238E27FC236}">
              <a16:creationId xmlns:a16="http://schemas.microsoft.com/office/drawing/2014/main" id="{00000000-0008-0000-0A00-00005B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41</xdr:row>
      <xdr:rowOff>0</xdr:rowOff>
    </xdr:from>
    <xdr:to>
      <xdr:col>8</xdr:col>
      <xdr:colOff>9525</xdr:colOff>
      <xdr:row>41</xdr:row>
      <xdr:rowOff>0</xdr:rowOff>
    </xdr:to>
    <xdr:graphicFrame macro="">
      <xdr:nvGraphicFramePr>
        <xdr:cNvPr id="4216924" name="Chart 4">
          <a:extLst>
            <a:ext uri="{FF2B5EF4-FFF2-40B4-BE49-F238E27FC236}">
              <a16:creationId xmlns:a16="http://schemas.microsoft.com/office/drawing/2014/main" id="{00000000-0008-0000-0A00-00005C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0</xdr:row>
      <xdr:rowOff>0</xdr:rowOff>
    </xdr:from>
    <xdr:to>
      <xdr:col>7</xdr:col>
      <xdr:colOff>466725</xdr:colOff>
      <xdr:row>0</xdr:row>
      <xdr:rowOff>0</xdr:rowOff>
    </xdr:to>
    <xdr:graphicFrame macro="">
      <xdr:nvGraphicFramePr>
        <xdr:cNvPr id="4216925" name="Chart 5">
          <a:extLst>
            <a:ext uri="{FF2B5EF4-FFF2-40B4-BE49-F238E27FC236}">
              <a16:creationId xmlns:a16="http://schemas.microsoft.com/office/drawing/2014/main" id="{00000000-0008-0000-0A00-00005D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9525</xdr:colOff>
      <xdr:row>41</xdr:row>
      <xdr:rowOff>0</xdr:rowOff>
    </xdr:from>
    <xdr:to>
      <xdr:col>16</xdr:col>
      <xdr:colOff>790575</xdr:colOff>
      <xdr:row>41</xdr:row>
      <xdr:rowOff>0</xdr:rowOff>
    </xdr:to>
    <xdr:graphicFrame macro="">
      <xdr:nvGraphicFramePr>
        <xdr:cNvPr id="4216926" name="Chart 6">
          <a:extLst>
            <a:ext uri="{FF2B5EF4-FFF2-40B4-BE49-F238E27FC236}">
              <a16:creationId xmlns:a16="http://schemas.microsoft.com/office/drawing/2014/main" id="{00000000-0008-0000-0A00-00005E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485775</xdr:colOff>
      <xdr:row>82</xdr:row>
      <xdr:rowOff>0</xdr:rowOff>
    </xdr:from>
    <xdr:to>
      <xdr:col>15</xdr:col>
      <xdr:colOff>628650</xdr:colOff>
      <xdr:row>82</xdr:row>
      <xdr:rowOff>0</xdr:rowOff>
    </xdr:to>
    <xdr:graphicFrame macro="">
      <xdr:nvGraphicFramePr>
        <xdr:cNvPr id="4216927" name="Chart 7">
          <a:extLst>
            <a:ext uri="{FF2B5EF4-FFF2-40B4-BE49-F238E27FC236}">
              <a16:creationId xmlns:a16="http://schemas.microsoft.com/office/drawing/2014/main" id="{00000000-0008-0000-0A00-00005F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National%20Rail%20Trends/2.2%20Complaints/200809%20Q4/2.2%20Complaints%202008-09%20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pmoran\My%20Documents\New%20P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RR\GM5\I&amp;I%20Team\Statistical%20Report%202008\RSSR%202008%20Produc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2007-08%20Q4%20yearbook\1%20Rail%20usage%20tables_0708Q4-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1.2%20Passenger%20Journe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Periods"/>
      <sheetName val="TOCS"/>
      <sheetName val="TOC by Period"/>
      <sheetName val="TOC by Sub Period"/>
      <sheetName val="TOC by Sub Period continued"/>
      <sheetName val="TOC by Q"/>
      <sheetName val="TOC by Q continued"/>
      <sheetName val="Sector by Q"/>
      <sheetName val="Periodic Complaint category"/>
      <sheetName val="sub period - Complaint Category"/>
      <sheetName val="Quarterly - Complaint Category"/>
      <sheetName val="Annual - Complaint Category"/>
      <sheetName val="On Track TOC Pages"/>
      <sheetName val="TOC by Year"/>
      <sheetName val="Table 2.2a"/>
      <sheetName val="Chart 2.2a"/>
      <sheetName val="Table 2.2b"/>
      <sheetName val="Table 2.2c"/>
      <sheetName val="Table 2.2d"/>
      <sheetName val="Passenger Journeys"/>
      <sheetName val="Q4 journys"/>
    </sheetNames>
    <sheetDataSet>
      <sheetData sheetId="0"/>
      <sheetData sheetId="1"/>
      <sheetData sheetId="2">
        <row r="4">
          <cell r="E4" t="str">
            <v>0913</v>
          </cell>
        </row>
        <row r="6">
          <cell r="D6" t="str">
            <v>0701</v>
          </cell>
          <cell r="F6">
            <v>7</v>
          </cell>
          <cell r="H6">
            <v>1</v>
          </cell>
          <cell r="N6">
            <v>25</v>
          </cell>
        </row>
        <row r="9">
          <cell r="B9">
            <v>1</v>
          </cell>
          <cell r="C9" t="str">
            <v>GNER</v>
          </cell>
          <cell r="D9" t="str">
            <v>0201</v>
          </cell>
          <cell r="E9" t="str">
            <v>0913</v>
          </cell>
          <cell r="F9">
            <v>104</v>
          </cell>
          <cell r="G9" t="str">
            <v>0701</v>
          </cell>
          <cell r="H9" t="str">
            <v>C</v>
          </cell>
          <cell r="I9" t="str">
            <v>D</v>
          </cell>
          <cell r="J9" t="str">
            <v>E</v>
          </cell>
          <cell r="K9" t="str">
            <v>G</v>
          </cell>
          <cell r="L9" t="str">
            <v>H</v>
          </cell>
          <cell r="M9" t="str">
            <v>Long Distance</v>
          </cell>
          <cell r="N9" t="str">
            <v>GNER</v>
          </cell>
          <cell r="S9">
            <v>1</v>
          </cell>
          <cell r="T9" t="str">
            <v>C</v>
          </cell>
        </row>
        <row r="10">
          <cell r="B10">
            <v>2</v>
          </cell>
          <cell r="C10" t="str">
            <v>VIRGIN WEST COAST</v>
          </cell>
          <cell r="D10" t="str">
            <v>0201</v>
          </cell>
          <cell r="E10" t="str">
            <v>0913</v>
          </cell>
          <cell r="F10">
            <v>104</v>
          </cell>
          <cell r="G10" t="str">
            <v>0701</v>
          </cell>
          <cell r="H10" t="str">
            <v>K</v>
          </cell>
          <cell r="I10" t="str">
            <v>L</v>
          </cell>
          <cell r="J10" t="str">
            <v>M</v>
          </cell>
          <cell r="K10" t="str">
            <v>O</v>
          </cell>
          <cell r="L10" t="str">
            <v>P</v>
          </cell>
          <cell r="M10" t="str">
            <v>Long Distance</v>
          </cell>
          <cell r="N10" t="str">
            <v>VIRGIN WC</v>
          </cell>
          <cell r="S10">
            <v>2</v>
          </cell>
          <cell r="T10" t="str">
            <v>D</v>
          </cell>
        </row>
        <row r="11">
          <cell r="B11">
            <v>3</v>
          </cell>
          <cell r="C11" t="str">
            <v>VIRGIN CROSSCOUNTRY</v>
          </cell>
          <cell r="D11" t="str">
            <v>0201</v>
          </cell>
          <cell r="E11" t="str">
            <v>0913</v>
          </cell>
          <cell r="F11">
            <v>104</v>
          </cell>
          <cell r="G11" t="str">
            <v>0701</v>
          </cell>
          <cell r="H11" t="str">
            <v>S</v>
          </cell>
          <cell r="I11" t="str">
            <v>T</v>
          </cell>
          <cell r="J11" t="str">
            <v>U</v>
          </cell>
          <cell r="K11" t="str">
            <v>W</v>
          </cell>
          <cell r="L11" t="str">
            <v>X</v>
          </cell>
          <cell r="M11" t="str">
            <v>Long Distance</v>
          </cell>
          <cell r="N11" t="str">
            <v>VIRGIN CC</v>
          </cell>
          <cell r="S11">
            <v>3</v>
          </cell>
          <cell r="T11" t="str">
            <v>E</v>
          </cell>
        </row>
        <row r="12">
          <cell r="B12">
            <v>4</v>
          </cell>
          <cell r="C12" t="str">
            <v>MIDLAND MAINLINE</v>
          </cell>
          <cell r="D12" t="str">
            <v>0201</v>
          </cell>
          <cell r="E12" t="str">
            <v>0913</v>
          </cell>
          <cell r="F12">
            <v>104</v>
          </cell>
          <cell r="G12" t="str">
            <v>0701</v>
          </cell>
          <cell r="H12" t="str">
            <v>AA</v>
          </cell>
          <cell r="I12" t="str">
            <v>AB</v>
          </cell>
          <cell r="J12" t="str">
            <v>AC</v>
          </cell>
          <cell r="K12" t="str">
            <v>AE</v>
          </cell>
          <cell r="L12" t="str">
            <v>AF</v>
          </cell>
          <cell r="M12" t="str">
            <v>Long Distance</v>
          </cell>
          <cell r="N12" t="str">
            <v>MML</v>
          </cell>
          <cell r="S12">
            <v>4</v>
          </cell>
          <cell r="T12" t="str">
            <v>F</v>
          </cell>
        </row>
        <row r="13">
          <cell r="B13">
            <v>5</v>
          </cell>
          <cell r="C13" t="str">
            <v>FIRST GREAT WESTERN</v>
          </cell>
          <cell r="D13" t="str">
            <v>0201</v>
          </cell>
          <cell r="E13" t="str">
            <v>0913</v>
          </cell>
          <cell r="F13">
            <v>104</v>
          </cell>
          <cell r="G13" t="str">
            <v>0701</v>
          </cell>
          <cell r="H13" t="str">
            <v>AI</v>
          </cell>
          <cell r="I13" t="str">
            <v>AJ</v>
          </cell>
          <cell r="J13" t="str">
            <v>AK</v>
          </cell>
          <cell r="K13" t="str">
            <v>AM</v>
          </cell>
          <cell r="L13" t="str">
            <v>AN</v>
          </cell>
          <cell r="M13" t="str">
            <v>Long Distance</v>
          </cell>
          <cell r="N13" t="str">
            <v>FGW</v>
          </cell>
          <cell r="S13">
            <v>5</v>
          </cell>
          <cell r="T13" t="str">
            <v>G</v>
          </cell>
        </row>
        <row r="14">
          <cell r="B14">
            <v>7</v>
          </cell>
          <cell r="C14" t="str">
            <v>CHILTERN</v>
          </cell>
          <cell r="D14" t="str">
            <v>0201</v>
          </cell>
          <cell r="E14" t="str">
            <v>0913</v>
          </cell>
          <cell r="F14">
            <v>104</v>
          </cell>
          <cell r="G14" t="str">
            <v>0701</v>
          </cell>
          <cell r="H14" t="str">
            <v>AY</v>
          </cell>
          <cell r="I14" t="str">
            <v>AZ</v>
          </cell>
          <cell r="J14" t="str">
            <v>BA</v>
          </cell>
          <cell r="K14" t="str">
            <v>BC</v>
          </cell>
          <cell r="L14" t="str">
            <v>BD</v>
          </cell>
          <cell r="M14" t="str">
            <v>London &amp; SE</v>
          </cell>
          <cell r="N14" t="str">
            <v>CHILTERN</v>
          </cell>
          <cell r="S14">
            <v>6</v>
          </cell>
          <cell r="T14" t="str">
            <v>H</v>
          </cell>
        </row>
        <row r="15">
          <cell r="B15">
            <v>8</v>
          </cell>
          <cell r="C15" t="str">
            <v>SOUTHERN</v>
          </cell>
          <cell r="D15" t="str">
            <v>0201</v>
          </cell>
          <cell r="E15" t="str">
            <v>0913</v>
          </cell>
          <cell r="F15">
            <v>104</v>
          </cell>
          <cell r="G15" t="str">
            <v>0701</v>
          </cell>
          <cell r="H15" t="str">
            <v>BG</v>
          </cell>
          <cell r="I15" t="str">
            <v>BH</v>
          </cell>
          <cell r="J15" t="str">
            <v>BI</v>
          </cell>
          <cell r="K15" t="str">
            <v>BK</v>
          </cell>
          <cell r="L15" t="str">
            <v>BL</v>
          </cell>
          <cell r="M15" t="str">
            <v>London &amp; SE</v>
          </cell>
          <cell r="N15" t="str">
            <v>SOUTHERN</v>
          </cell>
          <cell r="S15">
            <v>7</v>
          </cell>
          <cell r="T15" t="str">
            <v>I</v>
          </cell>
        </row>
        <row r="16">
          <cell r="B16">
            <v>9</v>
          </cell>
          <cell r="C16" t="str">
            <v>SOUTH EASTERN</v>
          </cell>
          <cell r="D16" t="str">
            <v>0201</v>
          </cell>
          <cell r="E16" t="str">
            <v>0913</v>
          </cell>
          <cell r="F16">
            <v>104</v>
          </cell>
          <cell r="G16" t="str">
            <v>0701</v>
          </cell>
          <cell r="H16" t="str">
            <v>BO</v>
          </cell>
          <cell r="I16" t="str">
            <v>BP</v>
          </cell>
          <cell r="J16" t="str">
            <v>BQ</v>
          </cell>
          <cell r="K16" t="str">
            <v>BS</v>
          </cell>
          <cell r="L16" t="str">
            <v>BT</v>
          </cell>
          <cell r="M16" t="str">
            <v>London &amp; SE</v>
          </cell>
          <cell r="N16" t="str">
            <v>SOUTH EASTERN</v>
          </cell>
          <cell r="S16">
            <v>8</v>
          </cell>
          <cell r="T16" t="str">
            <v>J</v>
          </cell>
        </row>
        <row r="17">
          <cell r="B17">
            <v>10</v>
          </cell>
          <cell r="C17" t="str">
            <v>ONE</v>
          </cell>
          <cell r="D17" t="str">
            <v>0201</v>
          </cell>
          <cell r="E17" t="str">
            <v>0913</v>
          </cell>
          <cell r="F17">
            <v>104</v>
          </cell>
          <cell r="G17" t="str">
            <v>0701</v>
          </cell>
          <cell r="H17" t="str">
            <v>BW</v>
          </cell>
          <cell r="I17" t="str">
            <v>BX</v>
          </cell>
          <cell r="J17" t="str">
            <v>BY</v>
          </cell>
          <cell r="K17" t="str">
            <v>CA</v>
          </cell>
          <cell r="L17" t="str">
            <v>CB</v>
          </cell>
          <cell r="M17" t="str">
            <v>London &amp; SE</v>
          </cell>
          <cell r="N17" t="str">
            <v>ONERAILWAY</v>
          </cell>
          <cell r="S17">
            <v>9</v>
          </cell>
          <cell r="T17" t="str">
            <v>K</v>
          </cell>
        </row>
        <row r="18">
          <cell r="B18">
            <v>11</v>
          </cell>
          <cell r="C18" t="str">
            <v>c2c</v>
          </cell>
          <cell r="D18" t="str">
            <v>0201</v>
          </cell>
          <cell r="E18" t="str">
            <v>0913</v>
          </cell>
          <cell r="F18">
            <v>104</v>
          </cell>
          <cell r="G18" t="str">
            <v>0701</v>
          </cell>
          <cell r="H18" t="str">
            <v>CE</v>
          </cell>
          <cell r="I18" t="str">
            <v>CF</v>
          </cell>
          <cell r="J18" t="str">
            <v>CG</v>
          </cell>
          <cell r="K18" t="str">
            <v>CI</v>
          </cell>
          <cell r="L18" t="str">
            <v>CJ</v>
          </cell>
          <cell r="M18" t="str">
            <v>London &amp; SE</v>
          </cell>
          <cell r="N18" t="str">
            <v>C2C</v>
          </cell>
          <cell r="S18">
            <v>10</v>
          </cell>
          <cell r="T18" t="str">
            <v>L</v>
          </cell>
        </row>
        <row r="19">
          <cell r="B19">
            <v>12</v>
          </cell>
          <cell r="C19" t="str">
            <v>SILVERLINK</v>
          </cell>
          <cell r="D19" t="str">
            <v>0201</v>
          </cell>
          <cell r="E19" t="str">
            <v>0913</v>
          </cell>
          <cell r="F19">
            <v>104</v>
          </cell>
          <cell r="G19" t="str">
            <v>0701</v>
          </cell>
          <cell r="H19" t="str">
            <v>CM</v>
          </cell>
          <cell r="I19" t="str">
            <v>CN</v>
          </cell>
          <cell r="J19" t="str">
            <v>CO</v>
          </cell>
          <cell r="K19" t="str">
            <v>CQ</v>
          </cell>
          <cell r="L19" t="str">
            <v>CR</v>
          </cell>
          <cell r="M19" t="str">
            <v>London &amp; SE</v>
          </cell>
          <cell r="N19" t="str">
            <v>SILVERLINK</v>
          </cell>
          <cell r="S19">
            <v>11</v>
          </cell>
          <cell r="T19" t="str">
            <v>M</v>
          </cell>
        </row>
        <row r="20">
          <cell r="B20">
            <v>13</v>
          </cell>
          <cell r="C20" t="str">
            <v>SOUTH WEST TRAINS</v>
          </cell>
          <cell r="D20" t="str">
            <v>0201</v>
          </cell>
          <cell r="E20" t="str">
            <v>0913</v>
          </cell>
          <cell r="F20">
            <v>104</v>
          </cell>
          <cell r="G20" t="str">
            <v>0701</v>
          </cell>
          <cell r="H20" t="str">
            <v>CU</v>
          </cell>
          <cell r="I20" t="str">
            <v>CV</v>
          </cell>
          <cell r="J20" t="str">
            <v>CW</v>
          </cell>
          <cell r="K20" t="str">
            <v>CY</v>
          </cell>
          <cell r="L20" t="str">
            <v>CZ</v>
          </cell>
          <cell r="M20" t="str">
            <v>London &amp; SE</v>
          </cell>
          <cell r="N20" t="str">
            <v>SWT</v>
          </cell>
          <cell r="S20">
            <v>12</v>
          </cell>
          <cell r="T20" t="str">
            <v>N</v>
          </cell>
        </row>
        <row r="21">
          <cell r="B21">
            <v>14</v>
          </cell>
          <cell r="C21" t="str">
            <v>FIRST CAPITAL CONNECT</v>
          </cell>
          <cell r="D21" t="str">
            <v>0201</v>
          </cell>
          <cell r="E21" t="str">
            <v>0913</v>
          </cell>
          <cell r="F21">
            <v>104</v>
          </cell>
          <cell r="G21" t="str">
            <v>0701</v>
          </cell>
          <cell r="H21" t="str">
            <v>DC</v>
          </cell>
          <cell r="I21" t="str">
            <v>DD</v>
          </cell>
          <cell r="J21" t="str">
            <v>DE</v>
          </cell>
          <cell r="K21" t="str">
            <v>DG</v>
          </cell>
          <cell r="L21" t="str">
            <v>DH</v>
          </cell>
          <cell r="M21" t="str">
            <v>London &amp; SE</v>
          </cell>
          <cell r="N21" t="str">
            <v>FIRST CAPITAL CONNECT</v>
          </cell>
          <cell r="S21">
            <v>13</v>
          </cell>
          <cell r="T21" t="str">
            <v>O</v>
          </cell>
        </row>
        <row r="22">
          <cell r="B22">
            <v>19</v>
          </cell>
          <cell r="C22" t="str">
            <v>CENTRAL</v>
          </cell>
          <cell r="D22" t="str">
            <v>0201</v>
          </cell>
          <cell r="E22" t="str">
            <v>0913</v>
          </cell>
          <cell r="F22">
            <v>104</v>
          </cell>
          <cell r="G22" t="str">
            <v>0701</v>
          </cell>
          <cell r="H22" t="str">
            <v>EM</v>
          </cell>
          <cell r="I22" t="str">
            <v>EN</v>
          </cell>
          <cell r="J22" t="str">
            <v>EO</v>
          </cell>
          <cell r="K22" t="str">
            <v>EQ</v>
          </cell>
          <cell r="L22" t="str">
            <v>ER</v>
          </cell>
          <cell r="M22" t="str">
            <v>Regional</v>
          </cell>
          <cell r="N22" t="str">
            <v>CENTRAL</v>
          </cell>
          <cell r="S22">
            <v>14</v>
          </cell>
          <cell r="T22" t="str">
            <v>P</v>
          </cell>
        </row>
        <row r="23">
          <cell r="B23">
            <v>20</v>
          </cell>
          <cell r="C23" t="str">
            <v>GATWICK EXPRESS</v>
          </cell>
          <cell r="D23" t="str">
            <v>0201</v>
          </cell>
          <cell r="E23" t="str">
            <v>0913</v>
          </cell>
          <cell r="F23">
            <v>104</v>
          </cell>
          <cell r="G23" t="str">
            <v>0701</v>
          </cell>
          <cell r="H23" t="str">
            <v>EU</v>
          </cell>
          <cell r="I23" t="str">
            <v>EV</v>
          </cell>
          <cell r="J23" t="str">
            <v>EW</v>
          </cell>
          <cell r="K23" t="str">
            <v>EY</v>
          </cell>
          <cell r="L23" t="str">
            <v>EZ</v>
          </cell>
          <cell r="M23" t="str">
            <v>Regional</v>
          </cell>
          <cell r="N23" t="str">
            <v>GATWICK</v>
          </cell>
        </row>
        <row r="24">
          <cell r="B24">
            <v>21</v>
          </cell>
          <cell r="C24" t="str">
            <v>ISLAND LINE</v>
          </cell>
          <cell r="D24" t="str">
            <v>0201</v>
          </cell>
          <cell r="E24" t="str">
            <v>0913</v>
          </cell>
          <cell r="F24">
            <v>104</v>
          </cell>
          <cell r="G24" t="str">
            <v>0701</v>
          </cell>
          <cell r="H24" t="str">
            <v>FC</v>
          </cell>
          <cell r="I24" t="str">
            <v>FD</v>
          </cell>
          <cell r="J24" t="str">
            <v>FE</v>
          </cell>
          <cell r="K24" t="str">
            <v>FG</v>
          </cell>
          <cell r="L24" t="str">
            <v>FH</v>
          </cell>
          <cell r="M24" t="str">
            <v>Regional</v>
          </cell>
          <cell r="N24" t="str">
            <v>ISLAND</v>
          </cell>
        </row>
        <row r="25">
          <cell r="B25">
            <v>22</v>
          </cell>
          <cell r="C25" t="str">
            <v>MERSEYRAIL</v>
          </cell>
          <cell r="D25" t="str">
            <v>0201</v>
          </cell>
          <cell r="E25" t="str">
            <v>0913</v>
          </cell>
          <cell r="F25">
            <v>104</v>
          </cell>
          <cell r="G25" t="str">
            <v>0701</v>
          </cell>
          <cell r="H25" t="str">
            <v>FK</v>
          </cell>
          <cell r="I25" t="str">
            <v>FL</v>
          </cell>
          <cell r="J25" t="str">
            <v>FM</v>
          </cell>
          <cell r="K25" t="str">
            <v>FO</v>
          </cell>
          <cell r="L25" t="str">
            <v>FP</v>
          </cell>
          <cell r="M25" t="str">
            <v>Regional</v>
          </cell>
          <cell r="N25" t="str">
            <v>MERSEYRAIL</v>
          </cell>
        </row>
        <row r="26">
          <cell r="B26">
            <v>25</v>
          </cell>
          <cell r="C26" t="str">
            <v>FIRST SCOTRAIL</v>
          </cell>
          <cell r="D26" t="str">
            <v>0201</v>
          </cell>
          <cell r="E26" t="str">
            <v>0913</v>
          </cell>
          <cell r="F26">
            <v>104</v>
          </cell>
          <cell r="G26" t="str">
            <v>0701</v>
          </cell>
          <cell r="H26" t="str">
            <v>GI</v>
          </cell>
          <cell r="I26" t="str">
            <v>GJ</v>
          </cell>
          <cell r="J26" t="str">
            <v>GK</v>
          </cell>
          <cell r="K26" t="str">
            <v>GM</v>
          </cell>
          <cell r="L26" t="str">
            <v>GN</v>
          </cell>
          <cell r="M26" t="str">
            <v>Regional</v>
          </cell>
          <cell r="N26" t="str">
            <v>SCOTRAIL</v>
          </cell>
        </row>
        <row r="27">
          <cell r="B27">
            <v>28</v>
          </cell>
          <cell r="C27" t="str">
            <v>ARRIVA TRAINS WALES</v>
          </cell>
          <cell r="D27" t="str">
            <v>0208</v>
          </cell>
          <cell r="E27" t="str">
            <v>0913</v>
          </cell>
          <cell r="F27">
            <v>97</v>
          </cell>
          <cell r="G27" t="str">
            <v>0701</v>
          </cell>
          <cell r="H27" t="str">
            <v>HC</v>
          </cell>
          <cell r="I27" t="str">
            <v>HD</v>
          </cell>
          <cell r="J27" t="str">
            <v>HE</v>
          </cell>
          <cell r="K27" t="str">
            <v>HG</v>
          </cell>
          <cell r="L27" t="str">
            <v>HH</v>
          </cell>
          <cell r="M27" t="str">
            <v>Regional</v>
          </cell>
          <cell r="N27" t="str">
            <v>ARRIVA TRAINS WALES</v>
          </cell>
        </row>
        <row r="28">
          <cell r="B28">
            <v>29</v>
          </cell>
          <cell r="C28" t="str">
            <v>TRANSPENNINE EXPRESS</v>
          </cell>
          <cell r="D28" t="str">
            <v>0412</v>
          </cell>
          <cell r="E28" t="str">
            <v>0913</v>
          </cell>
          <cell r="F28">
            <v>67</v>
          </cell>
          <cell r="G28" t="str">
            <v>0701</v>
          </cell>
          <cell r="H28" t="str">
            <v>HK</v>
          </cell>
          <cell r="I28" t="str">
            <v>HL</v>
          </cell>
          <cell r="J28" t="str">
            <v>HM</v>
          </cell>
          <cell r="K28" t="str">
            <v>HO</v>
          </cell>
          <cell r="L28" t="str">
            <v>HP</v>
          </cell>
          <cell r="M28" t="str">
            <v>Regional</v>
          </cell>
          <cell r="N28" t="str">
            <v>TRANSPENNINE</v>
          </cell>
        </row>
        <row r="29">
          <cell r="B29">
            <v>30</v>
          </cell>
          <cell r="C29" t="str">
            <v>NORTHERN</v>
          </cell>
          <cell r="D29" t="str">
            <v>0510</v>
          </cell>
          <cell r="E29" t="str">
            <v>0913</v>
          </cell>
          <cell r="F29">
            <v>56</v>
          </cell>
          <cell r="G29" t="str">
            <v>0701</v>
          </cell>
          <cell r="H29" t="str">
            <v>HS</v>
          </cell>
          <cell r="I29" t="str">
            <v>HT</v>
          </cell>
          <cell r="J29" t="str">
            <v>HU</v>
          </cell>
          <cell r="K29" t="str">
            <v>HW</v>
          </cell>
          <cell r="L29" t="str">
            <v>HX</v>
          </cell>
          <cell r="M29" t="str">
            <v>Regional</v>
          </cell>
          <cell r="N29" t="str">
            <v>NORTHERN</v>
          </cell>
        </row>
        <row r="30">
          <cell r="B30">
            <v>31</v>
          </cell>
          <cell r="C30" t="str">
            <v>ARRIVA CROSS COUNTRY</v>
          </cell>
          <cell r="D30" t="str">
            <v>0809</v>
          </cell>
          <cell r="E30" t="str">
            <v>0913</v>
          </cell>
          <cell r="F30">
            <v>18</v>
          </cell>
          <cell r="G30" t="str">
            <v>0809</v>
          </cell>
          <cell r="H30" t="str">
            <v>AQ</v>
          </cell>
          <cell r="I30" t="str">
            <v>AR</v>
          </cell>
          <cell r="J30" t="str">
            <v>AS</v>
          </cell>
          <cell r="K30" t="str">
            <v>AU</v>
          </cell>
          <cell r="L30" t="str">
            <v>AV</v>
          </cell>
          <cell r="M30" t="str">
            <v>Long Distance</v>
          </cell>
          <cell r="N30" t="str">
            <v>ARRIVA CROSS COUNTRY</v>
          </cell>
        </row>
        <row r="31">
          <cell r="B31">
            <v>32</v>
          </cell>
          <cell r="C31" t="str">
            <v>EAST MIDLANDS TRAINS</v>
          </cell>
          <cell r="D31" t="str">
            <v>0809</v>
          </cell>
          <cell r="E31" t="str">
            <v>0913</v>
          </cell>
          <cell r="F31">
            <v>18</v>
          </cell>
          <cell r="G31" t="str">
            <v>0809</v>
          </cell>
          <cell r="H31" t="str">
            <v>IA</v>
          </cell>
          <cell r="I31" t="str">
            <v>IB</v>
          </cell>
          <cell r="J31" t="str">
            <v>IC</v>
          </cell>
          <cell r="K31" t="str">
            <v>IE</v>
          </cell>
          <cell r="L31" t="str">
            <v>IF</v>
          </cell>
          <cell r="M31" t="str">
            <v>Regional</v>
          </cell>
          <cell r="N31" t="str">
            <v>EAST MIDLANDS</v>
          </cell>
        </row>
        <row r="32">
          <cell r="B32">
            <v>33</v>
          </cell>
          <cell r="C32" t="str">
            <v>LONDON MIDLAND</v>
          </cell>
          <cell r="D32" t="str">
            <v>0809</v>
          </cell>
          <cell r="E32" t="str">
            <v>0913</v>
          </cell>
          <cell r="F32">
            <v>18</v>
          </cell>
          <cell r="G32" t="str">
            <v>0809</v>
          </cell>
          <cell r="H32" t="str">
            <v>II</v>
          </cell>
          <cell r="I32" t="str">
            <v>IJ</v>
          </cell>
          <cell r="J32" t="str">
            <v>IK</v>
          </cell>
          <cell r="K32" t="str">
            <v>IM</v>
          </cell>
          <cell r="L32" t="str">
            <v>IN</v>
          </cell>
          <cell r="M32" t="str">
            <v>Regional</v>
          </cell>
          <cell r="N32" t="str">
            <v>LONDON MIDLAND</v>
          </cell>
        </row>
        <row r="33">
          <cell r="B33">
            <v>34</v>
          </cell>
          <cell r="C33" t="str">
            <v>LONDON OVERGROUND</v>
          </cell>
          <cell r="D33" t="str">
            <v>0809</v>
          </cell>
          <cell r="E33" t="str">
            <v>0913</v>
          </cell>
          <cell r="F33">
            <v>18</v>
          </cell>
          <cell r="G33" t="str">
            <v>0809</v>
          </cell>
          <cell r="H33" t="str">
            <v>EA</v>
          </cell>
          <cell r="I33" t="str">
            <v>EB</v>
          </cell>
          <cell r="J33" t="str">
            <v>EC</v>
          </cell>
          <cell r="K33" t="str">
            <v>EE</v>
          </cell>
          <cell r="L33" t="str">
            <v>EF</v>
          </cell>
          <cell r="M33" t="str">
            <v>London &amp; SE</v>
          </cell>
          <cell r="N33" t="str">
            <v>LONDON OVERGROUND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ll day"/>
      <sheetName val="Inputs all day continued"/>
      <sheetName val="Inputs all day Qtly"/>
      <sheetName val="Inputs all day Qtly continued"/>
      <sheetName val="quarters all day"/>
      <sheetName val="quarters all day continued"/>
      <sheetName val="Inputs peak"/>
      <sheetName val="Inputs peak Qtly"/>
      <sheetName val="quarters peak"/>
      <sheetName val="TOC by Q"/>
      <sheetName val="TOC by Q continued"/>
      <sheetName val="Sector by Q"/>
      <sheetName val="Table 2.1a final"/>
      <sheetName val="chart 2.1 final"/>
      <sheetName val="Table 2.1b final"/>
      <sheetName val="chart  2.1b final "/>
      <sheetName val=" 2.1b  by TOCS  Workings"/>
      <sheetName val="checking"/>
      <sheetName val="period summary"/>
      <sheetName val="period summary new TOCs"/>
      <sheetName val="Chapter 8 Workings"/>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row r="48">
          <cell r="CV48">
            <v>0.87194039363268028</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 10.1b"/>
      <sheetName val="A2 - 10.1b"/>
      <sheetName val="A3 - 10.1c"/>
      <sheetName val="A4 - 10.1d"/>
      <sheetName val="New - 10.2"/>
      <sheetName val="A5 - 10.3a and 10.3b"/>
      <sheetName val="A6 - 10.4"/>
      <sheetName val="A10 - 10.5a"/>
      <sheetName val="A7 - 10.5b"/>
      <sheetName val="A8 - 10.5c"/>
      <sheetName val="A9 - 10.5d"/>
      <sheetName val="A11"/>
      <sheetName val="A12"/>
      <sheetName val="B1 - 10.6a"/>
      <sheetName val="B2 - 10.6b"/>
      <sheetName val="B3 - 10.6c"/>
      <sheetName val="B4 - 10.6d"/>
      <sheetName val="B5 - 10.6e"/>
      <sheetName val="B6 - 10.6f"/>
      <sheetName val="B7 - 10.6g"/>
      <sheetName val="B8 - 10.6h"/>
      <sheetName val="New 10.7a"/>
      <sheetName val="New 10.7b"/>
      <sheetName val="C1 - 10.7c"/>
      <sheetName val="C2 - 10.7d"/>
      <sheetName val="C3 - 10.7d"/>
      <sheetName val="C4 - 10.11e"/>
      <sheetName val="New 10.11a-d"/>
      <sheetName val="C5 - 10.11f"/>
      <sheetName val="D1 - 10.8a"/>
      <sheetName val="D2 - 10.8b"/>
      <sheetName val="D3 - 10.9a"/>
      <sheetName val="D4 - Chart 10.9a"/>
      <sheetName val="D5 - 10.9b"/>
      <sheetName val="D6 - 10.10a"/>
      <sheetName val="D7 - 10.10b"/>
      <sheetName val="D8 - 10.11g"/>
      <sheetName val="D9 - 10.11h"/>
      <sheetName val="D10 - 10.11i"/>
      <sheetName val="D11 - 10.12"/>
      <sheetName val="D12 - 10.13"/>
      <sheetName val="Data C2"/>
      <sheetName val="Regions and Groups"/>
    </sheetNames>
    <sheetDataSet>
      <sheetData sheetId="0"/>
      <sheetData sheetId="1"/>
      <sheetData sheetId="2"/>
      <sheetData sheetId="3"/>
      <sheetData sheetId="4"/>
      <sheetData sheetId="5">
        <row r="4">
          <cell r="R4" t="str">
            <v>Other MOP</v>
          </cell>
        </row>
        <row r="5">
          <cell r="R5" t="str">
            <v>Count of INCCODE</v>
          </cell>
        </row>
        <row r="6">
          <cell r="R6" t="str">
            <v>Description2</v>
          </cell>
        </row>
        <row r="7">
          <cell r="R7" t="str">
            <v>Buckinghamshire</v>
          </cell>
        </row>
        <row r="8">
          <cell r="R8" t="str">
            <v>Cambridgeshire</v>
          </cell>
        </row>
        <row r="9">
          <cell r="R9" t="str">
            <v>Cheshire</v>
          </cell>
        </row>
        <row r="10">
          <cell r="R10" t="str">
            <v>Cumbria</v>
          </cell>
        </row>
        <row r="11">
          <cell r="R11" t="str">
            <v>Derbyshire</v>
          </cell>
        </row>
        <row r="12">
          <cell r="R12" t="str">
            <v>Devon</v>
          </cell>
        </row>
        <row r="13">
          <cell r="R13" t="str">
            <v>Greater London</v>
          </cell>
        </row>
        <row r="14">
          <cell r="R14" t="str">
            <v>Hampshire</v>
          </cell>
        </row>
        <row r="15">
          <cell r="R15" t="str">
            <v>Humberside</v>
          </cell>
        </row>
        <row r="16">
          <cell r="R16" t="str">
            <v>Kent</v>
          </cell>
        </row>
        <row r="17">
          <cell r="R17" t="str">
            <v>Merseyside</v>
          </cell>
        </row>
        <row r="18">
          <cell r="R18" t="str">
            <v>Norfolk</v>
          </cell>
        </row>
        <row r="19">
          <cell r="R19" t="str">
            <v>Northumberland</v>
          </cell>
        </row>
        <row r="20">
          <cell r="R20" t="str">
            <v>Nottinghamshire</v>
          </cell>
        </row>
        <row r="21">
          <cell r="R21" t="str">
            <v>Oxfordshire</v>
          </cell>
        </row>
        <row r="22">
          <cell r="R22" t="str">
            <v>Stirling</v>
          </cell>
        </row>
        <row r="23">
          <cell r="R23" t="str">
            <v>Surrey</v>
          </cell>
        </row>
        <row r="24">
          <cell r="R24" t="str">
            <v>Tyne &amp; Wear</v>
          </cell>
        </row>
        <row r="25">
          <cell r="R25" t="str">
            <v>West Sussex</v>
          </cell>
        </row>
        <row r="26">
          <cell r="R26" t="str">
            <v>Grand 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ticktype_2008P10-P13"/>
      <sheetName val="tickettypetabulations"/>
      <sheetName val="Sheet1"/>
      <sheetName val="rawdatasector_2008P10-P13"/>
      <sheetName val="sectorcodes"/>
      <sheetName val="JEMCON Changes"/>
      <sheetName val="rawdatasector_2008P10-P13_FGW"/>
      <sheetName val="sectortabulations_revenue"/>
      <sheetName val="sectortabulations_journeys"/>
      <sheetName val="pivot table_miles"/>
      <sheetName val="sectortabulations_kms"/>
      <sheetName val="Table 1.1a"/>
      <sheetName val="Table 1.1b"/>
      <sheetName val="Chart 1.1a"/>
      <sheetName val="Chart 1.1b"/>
      <sheetName val="Table 1.2a"/>
      <sheetName val="Table 1.2b"/>
      <sheetName val="Chart 1.2a"/>
      <sheetName val="Chart 1.2b"/>
      <sheetName val="Table 1.3a"/>
      <sheetName val="Table 1.3b"/>
      <sheetName val="Table 1.3c "/>
    </sheetNames>
    <sheetDataSet>
      <sheetData sheetId="0"/>
      <sheetData sheetId="1" refreshError="1"/>
      <sheetData sheetId="2"/>
      <sheetData sheetId="3"/>
      <sheetData sheetId="4" refreshError="1"/>
      <sheetData sheetId="5" refreshError="1"/>
      <sheetData sheetId="6"/>
      <sheetData sheetId="7" refreshError="1"/>
      <sheetData sheetId="8"/>
      <sheetData sheetId="9"/>
      <sheetData sheetId="10"/>
      <sheetData sheetId="11" refreshError="1"/>
      <sheetData sheetId="12" refreshError="1"/>
      <sheetData sheetId="13"/>
      <sheetData sheetId="14"/>
      <sheetData sheetId="15" refreshError="1"/>
      <sheetData sheetId="16" refreshError="1"/>
      <sheetData sheetId="17"/>
      <sheetData sheetId="18"/>
      <sheetData sheetId="19" refreshError="1"/>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OCS"/>
      <sheetName val="TOC by period"/>
      <sheetName val="TOC by period by 100"/>
      <sheetName val="Sector by Period"/>
      <sheetName val="TOC by sub period"/>
      <sheetName val="TOC by Q"/>
      <sheetName val="sector by Q_MAA"/>
      <sheetName val="SA Ordinary"/>
      <sheetName val="SA Seasons"/>
      <sheetName val="SA Seasons Break"/>
      <sheetName val="SA sub period Break"/>
      <sheetName val="SA sub period"/>
      <sheetName val="SA by Q Break"/>
      <sheetName val="SA by Q"/>
      <sheetName val="sector by Q"/>
      <sheetName val="Table 1.2a"/>
      <sheetName val="Table 1.2b"/>
      <sheetName val="Chart 1.2a"/>
      <sheetName val="Chart 1.2b"/>
      <sheetName val="0607 Q1"/>
      <sheetName val="0607 Q2 Journeys"/>
      <sheetName val="0607 Q3 Journeys"/>
      <sheetName val="0607 Q4 Journeys"/>
      <sheetName val="0607 Total Journe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U10" totalsRowShown="0" headerRowDxfId="328">
  <autoFilter ref="A5:U1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Passenger services" dataDxfId="327"/>
    <tableColumn id="2" xr3:uid="{00000000-0010-0000-0000-000002000000}" name="2002-03 [note 2]"/>
    <tableColumn id="3" xr3:uid="{00000000-0010-0000-0000-000003000000}" name="2003-04"/>
    <tableColumn id="4" xr3:uid="{00000000-0010-0000-0000-000004000000}" name="2004-05"/>
    <tableColumn id="5" xr3:uid="{00000000-0010-0000-0000-000005000000}" name="2005-06"/>
    <tableColumn id="6" xr3:uid="{00000000-0010-0000-0000-000006000000}" name="2006-07"/>
    <tableColumn id="7" xr3:uid="{00000000-0010-0000-0000-000007000000}" name="2007-08"/>
    <tableColumn id="8" xr3:uid="{00000000-0010-0000-0000-000008000000}" name="2008-09"/>
    <tableColumn id="9" xr3:uid="{00000000-0010-0000-0000-000009000000}" name="2009-10"/>
    <tableColumn id="10" xr3:uid="{00000000-0010-0000-0000-00000A000000}" name="2010-11"/>
    <tableColumn id="11" xr3:uid="{00000000-0010-0000-0000-00000B000000}" name="2011-12"/>
    <tableColumn id="12" xr3:uid="{00000000-0010-0000-0000-00000C000000}" name="2012-13"/>
    <tableColumn id="13" xr3:uid="{00000000-0010-0000-0000-00000D000000}" name="2013-14"/>
    <tableColumn id="14" xr3:uid="{00000000-0010-0000-0000-00000E000000}" name="2014-15"/>
    <tableColumn id="15" xr3:uid="{00000000-0010-0000-0000-00000F000000}" name="2015-16 [note 4]"/>
    <tableColumn id="16" xr3:uid="{00000000-0010-0000-0000-000010000000}" name="2016-17 [note 4]"/>
    <tableColumn id="17" xr3:uid="{00000000-0010-0000-0000-000011000000}" name="2017-18"/>
    <tableColumn id="18" xr3:uid="{00000000-0010-0000-0000-000012000000}" name="2018-19"/>
    <tableColumn id="19" xr3:uid="{00000000-0010-0000-0000-000013000000}" name="2019-20"/>
    <tableColumn id="20" xr3:uid="{00000000-0010-0000-0000-000014000000}" name="2020-21 [Note 77]" dataDxfId="326"/>
    <tableColumn id="21" xr3:uid="{00000000-0010-0000-0000-000015000000}" name="2021-22 " dataDxfId="325"/>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9" displayName="Table9" ref="A7:AB52" totalsRowShown="0" headerRowDxfId="166" dataDxfId="165">
  <autoFilter ref="A7:AB52"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900-000001000000}" name="Station" dataDxfId="164"/>
    <tableColumn id="2" xr3:uid="{00000000-0010-0000-0900-000002000000}" name="1995-96" dataDxfId="163"/>
    <tableColumn id="3" xr3:uid="{00000000-0010-0000-0900-000003000000}" name="1996-97" dataDxfId="162"/>
    <tableColumn id="4" xr3:uid="{00000000-0010-0000-0900-000004000000}" name="1997-98" dataDxfId="161"/>
    <tableColumn id="5" xr3:uid="{00000000-0010-0000-0900-000005000000}" name="1998-99" dataDxfId="160"/>
    <tableColumn id="6" xr3:uid="{00000000-0010-0000-0900-000006000000}" name="1999-00" dataDxfId="159"/>
    <tableColumn id="7" xr3:uid="{00000000-0010-0000-0900-000007000000}" name="2000-01" dataDxfId="158"/>
    <tableColumn id="8" xr3:uid="{00000000-0010-0000-0900-000008000000}" name="2001-02" dataDxfId="157"/>
    <tableColumn id="9" xr3:uid="{00000000-0010-0000-0900-000009000000}" name="2002-03" dataDxfId="156"/>
    <tableColumn id="10" xr3:uid="{00000000-0010-0000-0900-00000A000000}" name="2003-04" dataDxfId="155"/>
    <tableColumn id="11" xr3:uid="{00000000-0010-0000-0900-00000B000000}" name="2004-05" dataDxfId="154"/>
    <tableColumn id="12" xr3:uid="{00000000-0010-0000-0900-00000C000000}" name="2005-06" dataDxfId="153"/>
    <tableColumn id="13" xr3:uid="{00000000-0010-0000-0900-00000D000000}" name="2006-07" dataDxfId="152"/>
    <tableColumn id="14" xr3:uid="{00000000-0010-0000-0900-00000E000000}" name="2007-08" dataDxfId="151"/>
    <tableColumn id="15" xr3:uid="{00000000-0010-0000-0900-00000F000000}" name="2008-09" dataDxfId="150"/>
    <tableColumn id="16" xr3:uid="{00000000-0010-0000-0900-000010000000}" name="2009-10" dataDxfId="149"/>
    <tableColumn id="17" xr3:uid="{00000000-0010-0000-0900-000011000000}" name="2010-11" dataDxfId="148"/>
    <tableColumn id="18" xr3:uid="{00000000-0010-0000-0900-000012000000}" name="2011-12" dataDxfId="147"/>
    <tableColumn id="19" xr3:uid="{00000000-0010-0000-0900-000013000000}" name="2012-13" dataDxfId="146"/>
    <tableColumn id="20" xr3:uid="{00000000-0010-0000-0900-000014000000}" name="2013-14" dataDxfId="145"/>
    <tableColumn id="21" xr3:uid="{00000000-0010-0000-0900-000015000000}" name="2014-15" dataDxfId="144"/>
    <tableColumn id="22" xr3:uid="{00000000-0010-0000-0900-000016000000}" name="2015-16" dataDxfId="143"/>
    <tableColumn id="23" xr3:uid="{00000000-0010-0000-0900-000017000000}" name="2016-17"/>
    <tableColumn id="24" xr3:uid="{00000000-0010-0000-0900-000018000000}" name="2017-18" dataDxfId="142"/>
    <tableColumn id="25" xr3:uid="{00000000-0010-0000-0900-000019000000}" name="2018-19" dataDxfId="141"/>
    <tableColumn id="26" xr3:uid="{00000000-0010-0000-0900-00001A000000}" name="2019-20" dataDxfId="140"/>
    <tableColumn id="27" xr3:uid="{00000000-0010-0000-0900-00001B000000}" name="2020-21" dataDxfId="139"/>
    <tableColumn id="28" xr3:uid="{00000000-0010-0000-0900-00001C000000}" name="2021-22" dataDxfId="138"/>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W19" totalsRowShown="0" headerRowDxfId="137" dataDxfId="136">
  <autoFilter ref="A5:W19"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A00-000001000000}" name="Operator" dataDxfId="135"/>
    <tableColumn id="2" xr3:uid="{00000000-0010-0000-0A00-000002000000}" name="2000-01" dataDxfId="134"/>
    <tableColumn id="3" xr3:uid="{00000000-0010-0000-0A00-000003000000}" name="2001-02" dataDxfId="133"/>
    <tableColumn id="4" xr3:uid="{00000000-0010-0000-0A00-000004000000}" name="2002-03" dataDxfId="132"/>
    <tableColumn id="5" xr3:uid="{00000000-0010-0000-0A00-000005000000}" name="2003-04" dataDxfId="131"/>
    <tableColumn id="6" xr3:uid="{00000000-0010-0000-0A00-000006000000}" name="2004-05" dataDxfId="130"/>
    <tableColumn id="7" xr3:uid="{00000000-0010-0000-0A00-000007000000}" name="2005-06" dataDxfId="129"/>
    <tableColumn id="8" xr3:uid="{00000000-0010-0000-0A00-000008000000}" name="2006-07" dataDxfId="128"/>
    <tableColumn id="9" xr3:uid="{00000000-0010-0000-0A00-000009000000}" name="2007-08" dataDxfId="127"/>
    <tableColumn id="10" xr3:uid="{00000000-0010-0000-0A00-00000A000000}" name="2008-09" dataDxfId="126"/>
    <tableColumn id="11" xr3:uid="{00000000-0010-0000-0A00-00000B000000}" name="2009-10" dataDxfId="125"/>
    <tableColumn id="12" xr3:uid="{00000000-0010-0000-0A00-00000C000000}" name="2010-11" dataDxfId="124"/>
    <tableColumn id="13" xr3:uid="{00000000-0010-0000-0A00-00000D000000}" name="2011-12" dataDxfId="123"/>
    <tableColumn id="14" xr3:uid="{00000000-0010-0000-0A00-00000E000000}" name="2012-13" dataDxfId="122"/>
    <tableColumn id="15" xr3:uid="{00000000-0010-0000-0A00-00000F000000}" name="2013-14"/>
    <tableColumn id="16" xr3:uid="{00000000-0010-0000-0A00-000010000000}" name="2014-15"/>
    <tableColumn id="17" xr3:uid="{00000000-0010-0000-0A00-000011000000}" name="2015-16" dataDxfId="121"/>
    <tableColumn id="18" xr3:uid="{00000000-0010-0000-0A00-000012000000}" name="2016-17" dataDxfId="120"/>
    <tableColumn id="19" xr3:uid="{00000000-0010-0000-0A00-000013000000}" name="2017-18" dataDxfId="119"/>
    <tableColumn id="20" xr3:uid="{00000000-0010-0000-0A00-000014000000}" name="2018-19" dataDxfId="118"/>
    <tableColumn id="21" xr3:uid="{00000000-0010-0000-0A00-000015000000}" name="2019-20" dataDxfId="117"/>
    <tableColumn id="22" xr3:uid="{00000000-0010-0000-0A00-000016000000}" name="2020-21" dataDxfId="116"/>
    <tableColumn id="23" xr3:uid="{00000000-0010-0000-0A00-000017000000}" name="2021-22" dataDxfId="11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5:Y13" totalsRowShown="0" headerRowDxfId="114">
  <autoFilter ref="A5:Y1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B00-000001000000}" name="Time" dataDxfId="113"/>
    <tableColumn id="2" xr3:uid="{00000000-0010-0000-0B00-000002000000}" name="1998-99"/>
    <tableColumn id="3" xr3:uid="{00000000-0010-0000-0B00-000003000000}" name="1999-00"/>
    <tableColumn id="4" xr3:uid="{00000000-0010-0000-0B00-000004000000}" name="2000-01"/>
    <tableColumn id="5" xr3:uid="{00000000-0010-0000-0B00-000005000000}" name="2001-02"/>
    <tableColumn id="6" xr3:uid="{00000000-0010-0000-0B00-000006000000}" name="2002-03"/>
    <tableColumn id="7" xr3:uid="{00000000-0010-0000-0B00-000007000000}" name="2003-04"/>
    <tableColumn id="8" xr3:uid="{00000000-0010-0000-0B00-000008000000}" name="2004-05"/>
    <tableColumn id="9" xr3:uid="{00000000-0010-0000-0B00-000009000000}" name="2005-06"/>
    <tableColumn id="10" xr3:uid="{00000000-0010-0000-0B00-00000A000000}" name="2006-07"/>
    <tableColumn id="11" xr3:uid="{00000000-0010-0000-0B00-00000B000000}" name="2007-08"/>
    <tableColumn id="12" xr3:uid="{00000000-0010-0000-0B00-00000C000000}" name="2008-09"/>
    <tableColumn id="13" xr3:uid="{00000000-0010-0000-0B00-00000D000000}" name="2009-10"/>
    <tableColumn id="14" xr3:uid="{00000000-0010-0000-0B00-00000E000000}" name="2010-11"/>
    <tableColumn id="15" xr3:uid="{00000000-0010-0000-0B00-00000F000000}" name="2011-12"/>
    <tableColumn id="16" xr3:uid="{00000000-0010-0000-0B00-000010000000}" name="2012-13"/>
    <tableColumn id="17" xr3:uid="{00000000-0010-0000-0B00-000011000000}" name="2013-14"/>
    <tableColumn id="18" xr3:uid="{00000000-0010-0000-0B00-000012000000}" name="2014-15"/>
    <tableColumn id="19" xr3:uid="{00000000-0010-0000-0B00-000013000000}" name="2015-16"/>
    <tableColumn id="20" xr3:uid="{00000000-0010-0000-0B00-000014000000}" name="2016-17"/>
    <tableColumn id="21" xr3:uid="{00000000-0010-0000-0B00-000015000000}" name="2017-18"/>
    <tableColumn id="22" xr3:uid="{00000000-0010-0000-0B00-000016000000}" name="2018-19"/>
    <tableColumn id="23" xr3:uid="{00000000-0010-0000-0B00-000017000000}" name="2019-20"/>
    <tableColumn id="24" xr3:uid="{00000000-0010-0000-0B00-000018000000}" name="2020-21" dataDxfId="112"/>
    <tableColumn id="25" xr3:uid="{00000000-0010-0000-0B00-000019000000}" name="2021-22"/>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X43" totalsRowShown="0" headerRowDxfId="111" dataDxfId="110">
  <autoFilter ref="A5:X43"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C00-000001000000}" name="Survey questions" dataDxfId="109"/>
    <tableColumn id="2" xr3:uid="{00000000-0010-0000-0C00-000002000000}" name="2000 " dataDxfId="108"/>
    <tableColumn id="3" xr3:uid="{00000000-0010-0000-0C00-000003000000}" name="2001 " dataDxfId="107"/>
    <tableColumn id="4" xr3:uid="{00000000-0010-0000-0C00-000004000000}" name="2002 " dataDxfId="106"/>
    <tableColumn id="5" xr3:uid="{00000000-0010-0000-0C00-000005000000}" name="2003 " dataDxfId="105"/>
    <tableColumn id="6" xr3:uid="{00000000-0010-0000-0C00-000006000000}" name="2004 " dataDxfId="104" dataCellStyle="Normal_Sheet1"/>
    <tableColumn id="7" xr3:uid="{00000000-0010-0000-0C00-000007000000}" name="2005 " dataDxfId="103"/>
    <tableColumn id="8" xr3:uid="{00000000-0010-0000-0C00-000008000000}" name="2006 " dataDxfId="102"/>
    <tableColumn id="9" xr3:uid="{00000000-0010-0000-0C00-000009000000}" name="2007 " dataDxfId="101"/>
    <tableColumn id="10" xr3:uid="{00000000-0010-0000-0C00-00000A000000}" name="2008 " dataDxfId="100"/>
    <tableColumn id="11" xr3:uid="{00000000-0010-0000-0C00-00000B000000}" name="2009 " dataDxfId="99"/>
    <tableColumn id="12" xr3:uid="{00000000-0010-0000-0C00-00000C000000}" name="2010 " dataDxfId="98"/>
    <tableColumn id="13" xr3:uid="{00000000-0010-0000-0C00-00000D000000}" name="2011 " dataDxfId="97"/>
    <tableColumn id="14" xr3:uid="{00000000-0010-0000-0C00-00000E000000}" name="2012 " dataDxfId="96"/>
    <tableColumn id="15" xr3:uid="{00000000-0010-0000-0C00-00000F000000}" name="2013 " dataDxfId="95"/>
    <tableColumn id="16" xr3:uid="{00000000-0010-0000-0C00-000010000000}" name="2014 " dataDxfId="94"/>
    <tableColumn id="17" xr3:uid="{00000000-0010-0000-0C00-000011000000}" name="2015 " dataDxfId="93"/>
    <tableColumn id="18" xr3:uid="{00000000-0010-0000-0C00-000012000000}" name="2016 " dataDxfId="92"/>
    <tableColumn id="19" xr3:uid="{00000000-0010-0000-0C00-000013000000}" name="2017 " dataDxfId="91"/>
    <tableColumn id="20" xr3:uid="{00000000-0010-0000-0C00-000014000000}" name="2018 " dataDxfId="90"/>
    <tableColumn id="21" xr3:uid="{00000000-0010-0000-0C00-000015000000}" name="2019 " dataDxfId="89"/>
    <tableColumn id="22" xr3:uid="{00000000-0010-0000-0C00-000016000000}" name="2020 " dataDxfId="88"/>
    <tableColumn id="23" xr3:uid="{00000000-0010-0000-0C00-000017000000}" name="Interim Rail Passenger Survey 2021 [Note 80]" dataDxfId="87"/>
    <tableColumn id="24" xr3:uid="{059C8D6A-E1A4-4CAE-8482-944821151CF7}" name="Sample size" dataDxfId="86"/>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4:E53" totalsRowShown="0" headerRowDxfId="85" dataDxfId="84" dataCellStyle="Comma">
  <autoFilter ref="A4:E53" xr:uid="{00000000-0009-0000-0100-00000E000000}">
    <filterColumn colId="0" hiddenButton="1"/>
    <filterColumn colId="1" hiddenButton="1"/>
    <filterColumn colId="2" hiddenButton="1"/>
    <filterColumn colId="3" hiddenButton="1"/>
    <filterColumn colId="4" hiddenButton="1"/>
  </autoFilter>
  <tableColumns count="5">
    <tableColumn id="1" xr3:uid="{00000000-0010-0000-0D00-000001000000}" name="Products lifted/moved" dataDxfId="83"/>
    <tableColumn id="2" xr3:uid="{00000000-0010-0000-0D00-000002000000}" name="2018/19" dataDxfId="82" dataCellStyle="Comma"/>
    <tableColumn id="3" xr3:uid="{00000000-0010-0000-0D00-000003000000}" name="2019/20" dataDxfId="81" dataCellStyle="Comma"/>
    <tableColumn id="4" xr3:uid="{00000000-0010-0000-0D00-000004000000}" name="2020/21" dataDxfId="80" dataCellStyle="Comma"/>
    <tableColumn id="5" xr3:uid="{00000000-0010-0000-0D00-000005000000}" name="2021/22" dataDxfId="79" dataCellStyle="Comma"/>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5:V13" totalsRowShown="0" headerRowDxfId="78" dataDxfId="77">
  <autoFilter ref="A5:V13"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E00-000001000000}" name="Routes/rail length" dataDxfId="76"/>
    <tableColumn id="2" xr3:uid="{00000000-0010-0000-0E00-000002000000}" name="2000-01" dataDxfId="75"/>
    <tableColumn id="3" xr3:uid="{00000000-0010-0000-0E00-000003000000}" name="2001-02" dataDxfId="74"/>
    <tableColumn id="4" xr3:uid="{00000000-0010-0000-0E00-000004000000}" name="2002-03" dataDxfId="73"/>
    <tableColumn id="5" xr3:uid="{00000000-0010-0000-0E00-000005000000}" name="2003-04" dataDxfId="72"/>
    <tableColumn id="6" xr3:uid="{00000000-0010-0000-0E00-000006000000}" name="2004-05" dataDxfId="71"/>
    <tableColumn id="7" xr3:uid="{00000000-0010-0000-0E00-000007000000}" name="2005-06" dataDxfId="70"/>
    <tableColumn id="8" xr3:uid="{00000000-0010-0000-0E00-000008000000}" name="2006-07" dataDxfId="69"/>
    <tableColumn id="9" xr3:uid="{00000000-0010-0000-0E00-000009000000}" name="2007-08" dataDxfId="68"/>
    <tableColumn id="10" xr3:uid="{00000000-0010-0000-0E00-00000A000000}" name="2008-09" dataDxfId="67"/>
    <tableColumn id="11" xr3:uid="{00000000-0010-0000-0E00-00000B000000}" name="2009-10" dataDxfId="66"/>
    <tableColumn id="12" xr3:uid="{00000000-0010-0000-0E00-00000C000000}" name="2010-11" dataDxfId="65"/>
    <tableColumn id="13" xr3:uid="{00000000-0010-0000-0E00-00000D000000}" name="2011-12" dataDxfId="64"/>
    <tableColumn id="14" xr3:uid="{00000000-0010-0000-0E00-00000E000000}" name="2012-13" dataDxfId="63"/>
    <tableColumn id="15" xr3:uid="{00000000-0010-0000-0E00-00000F000000}" name="2013-14" dataDxfId="62"/>
    <tableColumn id="16" xr3:uid="{00000000-0010-0000-0E00-000010000000}" name="2014-15" dataDxfId="61"/>
    <tableColumn id="17" xr3:uid="{00000000-0010-0000-0E00-000011000000}" name="2015-16" dataDxfId="60"/>
    <tableColumn id="18" xr3:uid="{00000000-0010-0000-0E00-000012000000}" name="2016-17" dataDxfId="59"/>
    <tableColumn id="19" xr3:uid="{00000000-0010-0000-0E00-000013000000}" name="2017-18" dataDxfId="58"/>
    <tableColumn id="20" xr3:uid="{00000000-0010-0000-0E00-000014000000}" name="2018-19" dataDxfId="57"/>
    <tableColumn id="21" xr3:uid="{00000000-0010-0000-0E00-000015000000}" name="2019-20" dataDxfId="56"/>
    <tableColumn id="22" xr3:uid="{00000000-0010-0000-0E00-000016000000}" name="2020-21" dataDxfId="55"/>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V8" totalsRowShown="0" headerRowDxfId="54">
  <autoFilter ref="A5:V8"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F00-000001000000}" name="Type of station" dataDxfId="53"/>
    <tableColumn id="2" xr3:uid="{00000000-0010-0000-0F00-000002000000}" name="2000-01" dataDxfId="52"/>
    <tableColumn id="3" xr3:uid="{00000000-0010-0000-0F00-000003000000}" name="2001-02" dataDxfId="51"/>
    <tableColumn id="4" xr3:uid="{00000000-0010-0000-0F00-000004000000}" name="2002-03"/>
    <tableColumn id="5" xr3:uid="{00000000-0010-0000-0F00-000005000000}" name="2003-04"/>
    <tableColumn id="6" xr3:uid="{00000000-0010-0000-0F00-000006000000}" name="2004-05"/>
    <tableColumn id="7" xr3:uid="{00000000-0010-0000-0F00-000007000000}" name="2005-06"/>
    <tableColumn id="8" xr3:uid="{00000000-0010-0000-0F00-000008000000}" name="2006-07"/>
    <tableColumn id="9" xr3:uid="{00000000-0010-0000-0F00-000009000000}" name="2007-08"/>
    <tableColumn id="10" xr3:uid="{00000000-0010-0000-0F00-00000A000000}" name="2008-09"/>
    <tableColumn id="11" xr3:uid="{00000000-0010-0000-0F00-00000B000000}" name="2009-10"/>
    <tableColumn id="12" xr3:uid="{00000000-0010-0000-0F00-00000C000000}" name="2010-11"/>
    <tableColumn id="13" xr3:uid="{00000000-0010-0000-0F00-00000D000000}" name="2011-12"/>
    <tableColumn id="14" xr3:uid="{00000000-0010-0000-0F00-00000E000000}" name="2012-13"/>
    <tableColumn id="15" xr3:uid="{00000000-0010-0000-0F00-00000F000000}" name="2013-14"/>
    <tableColumn id="16" xr3:uid="{00000000-0010-0000-0F00-000010000000}" name="2014-15"/>
    <tableColumn id="17" xr3:uid="{00000000-0010-0000-0F00-000011000000}" name="2015-16"/>
    <tableColumn id="18" xr3:uid="{00000000-0010-0000-0F00-000012000000}" name="2016-17"/>
    <tableColumn id="19" xr3:uid="{00000000-0010-0000-0F00-000013000000}" name="2017-18"/>
    <tableColumn id="20" xr3:uid="{00000000-0010-0000-0F00-000014000000}" name="2018-19"/>
    <tableColumn id="21" xr3:uid="{00000000-0010-0000-0F00-000015000000}" name="2019-20" dataDxfId="50"/>
    <tableColumn id="22" xr3:uid="{00000000-0010-0000-0F00-000016000000}" name="2020-21" dataDxfId="4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B37" totalsRowShown="0" headerRowDxfId="48" dataDxfId="47">
  <autoFilter ref="A4:B37" xr:uid="{00000000-0009-0000-0100-000011000000}">
    <filterColumn colId="0" hiddenButton="1"/>
    <filterColumn colId="1" hiddenButton="1"/>
  </autoFilter>
  <tableColumns count="2">
    <tableColumn id="1" xr3:uid="{00000000-0010-0000-1000-000001000000}" name="Local Authority" dataDxfId="46"/>
    <tableColumn id="2" xr3:uid="{00000000-0010-0000-1000-000002000000}" name="number" dataDxfId="45"/>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5:V17" totalsRowShown="0" headerRowDxfId="44">
  <autoFilter ref="A5:V17"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1100-000001000000}" name="Vehicles/ journeys/ staff/ revenue" dataDxfId="43"/>
    <tableColumn id="2" xr3:uid="{00000000-0010-0000-1100-000002000000}" name="2000-01" dataDxfId="42"/>
    <tableColumn id="3" xr3:uid="{00000000-0010-0000-1100-000003000000}" name="2001-02" dataDxfId="41"/>
    <tableColumn id="4" xr3:uid="{00000000-0010-0000-1100-000004000000}" name="2002-03"/>
    <tableColumn id="5" xr3:uid="{00000000-0010-0000-1100-000005000000}" name="2004-05"/>
    <tableColumn id="6" xr3:uid="{00000000-0010-0000-1100-000006000000}" name="2005-06"/>
    <tableColumn id="7" xr3:uid="{00000000-0010-0000-1100-000007000000}" name="2006-07"/>
    <tableColumn id="8" xr3:uid="{00000000-0010-0000-1100-000008000000}" name="2007-08"/>
    <tableColumn id="9" xr3:uid="{00000000-0010-0000-1100-000009000000}" name="2008-09"/>
    <tableColumn id="10" xr3:uid="{00000000-0010-0000-1100-00000A000000}" name="2009-10"/>
    <tableColumn id="11" xr3:uid="{00000000-0010-0000-1100-00000B000000}" name="2010-11"/>
    <tableColumn id="12" xr3:uid="{00000000-0010-0000-1100-00000C000000}" name="2011-12"/>
    <tableColumn id="13" xr3:uid="{00000000-0010-0000-1100-00000D000000}" name="2012-13"/>
    <tableColumn id="14" xr3:uid="{00000000-0010-0000-1100-00000E000000}" name="2013-14"/>
    <tableColumn id="15" xr3:uid="{00000000-0010-0000-1100-00000F000000}" name="2014-15"/>
    <tableColumn id="16" xr3:uid="{00000000-0010-0000-1100-000010000000}" name="2015-16"/>
    <tableColumn id="17" xr3:uid="{00000000-0010-0000-1100-000011000000}" name="2016-17 [note 62]"/>
    <tableColumn id="18" xr3:uid="{00000000-0010-0000-1100-000012000000}" name="2017-18"/>
    <tableColumn id="19" xr3:uid="{00000000-0010-0000-1100-000013000000}" name="2018-19"/>
    <tableColumn id="20" xr3:uid="{00000000-0010-0000-1100-000014000000}" name="2019-20"/>
    <tableColumn id="21" xr3:uid="{00000000-0010-0000-1100-000015000000}" name="2020-21"/>
    <tableColumn id="22" xr3:uid="{00000000-0010-0000-1100-000016000000}" name="2021-22"/>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5:S33" totalsRowShown="0" headerRowDxfId="40" dataDxfId="39">
  <autoFilter ref="A5:S33"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200-000001000000}" name="Accidents/casualties"/>
    <tableColumn id="2" xr3:uid="{00000000-0010-0000-1200-000002000000}" name="2004 " dataDxfId="38"/>
    <tableColumn id="3" xr3:uid="{00000000-0010-0000-1200-000003000000}" name="2005 " dataDxfId="37"/>
    <tableColumn id="4" xr3:uid="{00000000-0010-0000-1200-000004000000}" name="2006 " dataDxfId="36"/>
    <tableColumn id="5" xr3:uid="{00000000-0010-0000-1200-000005000000}" name="2007 " dataDxfId="35"/>
    <tableColumn id="6" xr3:uid="{00000000-0010-0000-1200-000006000000}" name="2008 " dataDxfId="34"/>
    <tableColumn id="7" xr3:uid="{00000000-0010-0000-1200-000007000000}" name="2009 " dataDxfId="33"/>
    <tableColumn id="8" xr3:uid="{00000000-0010-0000-1200-000008000000}" name="2010 " dataDxfId="32"/>
    <tableColumn id="9" xr3:uid="{00000000-0010-0000-1200-000009000000}" name="2011 " dataDxfId="31"/>
    <tableColumn id="10" xr3:uid="{00000000-0010-0000-1200-00000A000000}" name="2012 " dataDxfId="30"/>
    <tableColumn id="11" xr3:uid="{00000000-0010-0000-1200-00000B000000}" name="2013 " dataDxfId="29"/>
    <tableColumn id="12" xr3:uid="{00000000-0010-0000-1200-00000C000000}" name="2014 " dataDxfId="28"/>
    <tableColumn id="13" xr3:uid="{00000000-0010-0000-1200-00000D000000}" name="2015 " dataDxfId="27"/>
    <tableColumn id="14" xr3:uid="{00000000-0010-0000-1200-00000E000000}" name="2016 " dataDxfId="26"/>
    <tableColumn id="15" xr3:uid="{00000000-0010-0000-1200-00000F000000}" name="2017 " dataDxfId="25"/>
    <tableColumn id="16" xr3:uid="{00000000-0010-0000-1200-000010000000}" name="2018 " dataDxfId="24"/>
    <tableColumn id="17" xr3:uid="{00000000-0010-0000-1200-000011000000}" name="2019 " dataDxfId="23"/>
    <tableColumn id="18" xr3:uid="{00000000-0010-0000-1200-000012000000}" name="2020 " dataDxfId="22"/>
    <tableColumn id="19" xr3:uid="{00000000-0010-0000-1200-000013000000}" name="2021" dataDxfId="2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A34" totalsRowShown="0" headerRowDxfId="324">
  <autoFilter ref="A5:AA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0100-000001000000}" name="Type of ticket" dataDxfId="323"/>
    <tableColumn id="2" xr3:uid="{00000000-0010-0000-0100-000002000000}" name="1995-96"/>
    <tableColumn id="3" xr3:uid="{00000000-0010-0000-0100-000003000000}" name="1996-97"/>
    <tableColumn id="4" xr3:uid="{00000000-0010-0000-0100-000004000000}" name="1997-98"/>
    <tableColumn id="5" xr3:uid="{00000000-0010-0000-0100-000005000000}" name="1998-99"/>
    <tableColumn id="6" xr3:uid="{00000000-0010-0000-0100-000006000000}" name="1999-00"/>
    <tableColumn id="7" xr3:uid="{00000000-0010-0000-0100-000007000000}" name="2000-01" dataDxfId="322"/>
    <tableColumn id="8" xr3:uid="{00000000-0010-0000-0100-000008000000}" name="2001-02 [note 7]" dataDxfId="321"/>
    <tableColumn id="9" xr3:uid="{00000000-0010-0000-0100-000009000000}" name="2002-03 [note 7]" dataDxfId="320"/>
    <tableColumn id="10" xr3:uid="{00000000-0010-0000-0100-00000A000000}" name="2003-04" dataDxfId="319"/>
    <tableColumn id="11" xr3:uid="{00000000-0010-0000-0100-00000B000000}" name="2004-05" dataDxfId="318"/>
    <tableColumn id="12" xr3:uid="{00000000-0010-0000-0100-00000C000000}" name="2005-06" dataDxfId="317"/>
    <tableColumn id="13" xr3:uid="{00000000-0010-0000-0100-00000D000000}" name="2006-07" dataDxfId="316"/>
    <tableColumn id="14" xr3:uid="{00000000-0010-0000-0100-00000E000000}" name="2007-08" dataDxfId="315"/>
    <tableColumn id="15" xr3:uid="{00000000-0010-0000-0100-00000F000000}" name="2008-09" dataDxfId="314"/>
    <tableColumn id="16" xr3:uid="{00000000-0010-0000-0100-000010000000}" name="2009-10" dataDxfId="313"/>
    <tableColumn id="17" xr3:uid="{00000000-0010-0000-0100-000011000000}" name="2010-11" dataDxfId="312"/>
    <tableColumn id="18" xr3:uid="{00000000-0010-0000-0100-000012000000}" name="2011-12" dataDxfId="311"/>
    <tableColumn id="19" xr3:uid="{00000000-0010-0000-0100-000013000000}" name="2012-13" dataDxfId="310"/>
    <tableColumn id="20" xr3:uid="{00000000-0010-0000-0100-000014000000}" name="2013-14" dataDxfId="309"/>
    <tableColumn id="21" xr3:uid="{00000000-0010-0000-0100-000015000000}" name="2014-15"/>
    <tableColumn id="22" xr3:uid="{00000000-0010-0000-0100-000016000000}" name="2015-16"/>
    <tableColumn id="23" xr3:uid="{00000000-0010-0000-0100-000017000000}" name="2016-17"/>
    <tableColumn id="24" xr3:uid="{00000000-0010-0000-0100-000018000000}" name="2017-18"/>
    <tableColumn id="25" xr3:uid="{00000000-0010-0000-0100-000019000000}" name="2018-19"/>
    <tableColumn id="26" xr3:uid="{00000000-0010-0000-0100-00001A000000}" name="2019-20 [Note 78]"/>
    <tableColumn id="27" xr3:uid="{00000000-0010-0000-0100-00001B000000}" name="2020-21 [Note 78]"/>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4:H22" totalsRowShown="0" headerRowDxfId="20" dataDxfId="19">
  <autoFilter ref="A4:H22"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300-000001000000}" name="Council"/>
    <tableColumn id="2" xr3:uid="{00000000-0010-0000-1300-000002000000}" name="Trespasser" dataDxfId="18"/>
    <tableColumn id="3" xr3:uid="{00000000-0010-0000-1300-000003000000}" name="Suicide" dataDxfId="17"/>
    <tableColumn id="4" xr3:uid="{00000000-0010-0000-1300-000004000000}" name="Level crossing User" dataDxfId="16"/>
    <tableColumn id="5" xr3:uid="{00000000-0010-0000-1300-000005000000}" name="Raillway staff" dataDxfId="15"/>
    <tableColumn id="6" xr3:uid="{00000000-0010-0000-1300-000006000000}" name="Passenger" dataDxfId="14"/>
    <tableColumn id="7" xr3:uid="{00000000-0010-0000-1300-000007000000}" name="Other member of public" dataDxfId="13"/>
    <tableColumn id="8" xr3:uid="{00000000-0010-0000-1300-000008000000}" name="Total" dataDxfId="12"/>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K14" totalsRowShown="0" headerRowDxfId="11" headerRowCellStyle="Normal_chapter02 - bus &amp; coach">
  <autoFilter ref="A4:K14"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400-000001000000}" name="Questions asked" dataDxfId="10" dataCellStyle="Normal_chapter02 - bus &amp; coach"/>
    <tableColumn id="2" xr3:uid="{00000000-0010-0000-1400-000002000000}" name="Strongly agree" dataDxfId="9" dataCellStyle="Normal_chapter02 - bus &amp; coach"/>
    <tableColumn id="3" xr3:uid="{00000000-0010-0000-1400-000003000000}" name="Tend to agree" dataDxfId="8" dataCellStyle="Normal_chapter02 - bus &amp; coach"/>
    <tableColumn id="4" xr3:uid="{00000000-0010-0000-1400-000004000000}" name="Neither agree nor disagree" dataDxfId="7" dataCellStyle="Normal_chapter02 - bus &amp; coach"/>
    <tableColumn id="5" xr3:uid="{00000000-0010-0000-1400-000005000000}" name="Tend to disagree" dataDxfId="6" dataCellStyle="Normal_chapter02 - bus &amp; coach"/>
    <tableColumn id="6" xr3:uid="{00000000-0010-0000-1400-000006000000}" name="Strongly disagree" dataDxfId="5" dataCellStyle="Normal_chapter02 - bus &amp; coach"/>
    <tableColumn id="7" xr3:uid="{00000000-0010-0000-1400-000007000000}" name="No opinion" dataDxfId="4" dataCellStyle="Normal_chapter02 - bus &amp; coach"/>
    <tableColumn id="8" xr3:uid="{00000000-0010-0000-1400-000008000000}" name="Total agree" dataDxfId="3"/>
    <tableColumn id="9" xr3:uid="{00000000-0010-0000-1400-000009000000}" name="Total disagree" dataDxfId="2"/>
    <tableColumn id="10" xr3:uid="{00000000-0010-0000-1400-00000A000000}" name="Total no view" dataDxfId="1" dataCellStyle="Normal_chapter02 - bus &amp; coach"/>
    <tableColumn id="11" xr3:uid="{00000000-0010-0000-1400-00000B000000}" name="Sample size (=100%)" dataDxfId="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E17" totalsRowShown="0" headerRowDxfId="308">
  <autoFilter ref="A4:E1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Passenger journeys" dataDxfId="307"/>
    <tableColumn id="2" xr3:uid="{00000000-0010-0000-0200-000002000000}" name="Passenger journeys made using national rail tickets - thousands" dataDxfId="306"/>
    <tableColumn id="3" xr3:uid="{00000000-0010-0000-0200-000003000000}" name="Passengers journeys made using national rail tickets - percentage" dataDxfId="305">
      <calculatedColumnFormula>B5/B$6</calculatedColumnFormula>
    </tableColumn>
    <tableColumn id="4" xr3:uid="{00000000-0010-0000-0200-000004000000}" name="Change since 1995-96 -  percentage" dataDxfId="304">
      <calculatedColumnFormula>(B5-E5)/E5</calculatedColumnFormula>
    </tableColumn>
    <tableColumn id="5" xr3:uid="{00000000-0010-0000-0200-000005000000}" name="Approximate figure for 1995-96" dataDxfId="303"/>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D12" totalsRowShown="0" headerRowDxfId="302" dataDxfId="301">
  <autoFilter ref="A4:D12" xr:uid="{00000000-0009-0000-0100-000004000000}">
    <filterColumn colId="0" hiddenButton="1"/>
    <filterColumn colId="1" hiddenButton="1"/>
    <filterColumn colId="2" hiddenButton="1"/>
    <filterColumn colId="3" hiddenButton="1"/>
  </autoFilter>
  <tableColumns count="4">
    <tableColumn id="1" xr3:uid="{00000000-0010-0000-0300-000001000000}" name="Distance travelled" dataDxfId="300"/>
    <tableColumn id="2" xr3:uid="{00000000-0010-0000-0300-000002000000}" name="Aberdeen" dataDxfId="299"/>
    <tableColumn id="3" xr3:uid="{00000000-0010-0000-0300-000003000000}" name="Edinburgh" dataDxfId="298"/>
    <tableColumn id="4" xr3:uid="{00000000-0010-0000-0300-000004000000}" name="Glasgow" dataDxfId="297"/>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6:AB38" totalsRowShown="0" headerRowDxfId="296" dataDxfId="295" headerRowCellStyle="Normal_STS 2012 - Rail - Table 7.6 - New version - 21-11-2012" dataCellStyle="Normal_STS 2012 - Rail - Table 7.6 - New version - 21-11-2012">
  <autoFilter ref="A6:AB3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400-000001000000}" name="To/From" dataDxfId="294"/>
    <tableColumn id="2" xr3:uid="{00000000-0010-0000-0400-000002000000}" name="1995-96" dataDxfId="293" dataCellStyle="Normal_STS 2012 - Rail - Table 7.6 - New version - 21-11-2012"/>
    <tableColumn id="3" xr3:uid="{00000000-0010-0000-0400-000003000000}" name="1996-97" dataDxfId="292" dataCellStyle="Normal_STS 2012 - Rail - Table 7.6 - New version - 21-11-2012"/>
    <tableColumn id="4" xr3:uid="{00000000-0010-0000-0400-000004000000}" name="1997-98" dataDxfId="291" dataCellStyle="Normal_STS 2012 - Rail - Table 7.6 - New version - 21-11-2012"/>
    <tableColumn id="5" xr3:uid="{00000000-0010-0000-0400-000005000000}" name="1998-99" dataDxfId="290" dataCellStyle="Normal_STS 2012 - Rail - Table 7.6 - New version - 21-11-2012"/>
    <tableColumn id="6" xr3:uid="{00000000-0010-0000-0400-000006000000}" name="1999-00" dataDxfId="289" dataCellStyle="Normal_STS 2012 - Rail - Table 7.6 - New version - 21-11-2012"/>
    <tableColumn id="7" xr3:uid="{00000000-0010-0000-0400-000007000000}" name="2000-01" dataDxfId="288" dataCellStyle="Normal_STS 2012 - Rail - Table 7.6 - New version - 21-11-2012"/>
    <tableColumn id="8" xr3:uid="{00000000-0010-0000-0400-000008000000}" name="2001-02" dataDxfId="287" dataCellStyle="Normal_STS 2012 - Rail - Table 7.6 - New version - 21-11-2012"/>
    <tableColumn id="9" xr3:uid="{00000000-0010-0000-0400-000009000000}" name="2002-03" dataDxfId="286" dataCellStyle="Normal_STS 2012 - Rail - Table 7.6 - New version - 21-11-2012"/>
    <tableColumn id="10" xr3:uid="{00000000-0010-0000-0400-00000A000000}" name="2003-04" dataDxfId="285" dataCellStyle="Normal_STS 2012 - Rail - Table 7.6 - New version - 21-11-2012"/>
    <tableColumn id="11" xr3:uid="{00000000-0010-0000-0400-00000B000000}" name="2004-05" dataDxfId="284" dataCellStyle="Normal_STS 2012 - Rail - Table 7.6 - New version - 21-11-2012"/>
    <tableColumn id="12" xr3:uid="{00000000-0010-0000-0400-00000C000000}" name="2005-06" dataDxfId="283" dataCellStyle="Normal_STS 2012 - Rail - Table 7.6 - New version - 21-11-2012"/>
    <tableColumn id="13" xr3:uid="{00000000-0010-0000-0400-00000D000000}" name="2006-07" dataDxfId="282" dataCellStyle="Normal_STS 2012 - Rail - Table 7.6 - New version - 21-11-2012"/>
    <tableColumn id="14" xr3:uid="{00000000-0010-0000-0400-00000E000000}" name="2007-08" dataDxfId="281" dataCellStyle="Normal_STS 2012 - Rail - Table 7.6 - New version - 21-11-2012"/>
    <tableColumn id="15" xr3:uid="{00000000-0010-0000-0400-00000F000000}" name="2008-09" dataDxfId="280" dataCellStyle="Normal_STS 2012 - Rail - Table 7.6 - New version - 21-11-2012"/>
    <tableColumn id="16" xr3:uid="{00000000-0010-0000-0400-000010000000}" name="2009-10" dataDxfId="279" dataCellStyle="Normal_STS 2012 - Rail - Table 7.6 - New version - 21-11-2012"/>
    <tableColumn id="17" xr3:uid="{00000000-0010-0000-0400-000011000000}" name="2010-11" dataDxfId="278" dataCellStyle="Normal_STS 2012 - Rail - Table 7.6 - New version - 21-11-2012"/>
    <tableColumn id="18" xr3:uid="{00000000-0010-0000-0400-000012000000}" name="2011-12" dataDxfId="277" dataCellStyle="Normal_STS 2012 - Rail - Table 7.6 - New version - 21-11-2012"/>
    <tableColumn id="19" xr3:uid="{00000000-0010-0000-0400-000013000000}" name="2012-13" dataDxfId="276" dataCellStyle="Normal_STS 2012 - Rail - Table 7.6 - New version - 21-11-2012"/>
    <tableColumn id="20" xr3:uid="{00000000-0010-0000-0400-000014000000}" name="2013-14" dataDxfId="275" dataCellStyle="Normal_STS 2012 - Rail - Table 7.6 - New version - 21-11-2012"/>
    <tableColumn id="21" xr3:uid="{00000000-0010-0000-0400-000015000000}" name="2014-15" dataDxfId="274" dataCellStyle="Normal_STS 2012 - Rail - Table 7.6 - New version - 21-11-2012"/>
    <tableColumn id="22" xr3:uid="{00000000-0010-0000-0400-000016000000}" name="2015-16" dataDxfId="273" dataCellStyle="Normal_STS 2012 - Rail - Table 7.6 - New version - 21-11-2012"/>
    <tableColumn id="23" xr3:uid="{00000000-0010-0000-0400-000017000000}" name="2016-17" dataDxfId="272" dataCellStyle="Normal_STS 2012 - Rail - Table 7.6 - New version - 21-11-2012"/>
    <tableColumn id="24" xr3:uid="{00000000-0010-0000-0400-000018000000}" name="2017-18" dataDxfId="271" dataCellStyle="Normal_STS 2012 - Rail - Table 7.6 - New version - 21-11-2012"/>
    <tableColumn id="25" xr3:uid="{00000000-0010-0000-0400-000019000000}" name="2018-19" dataDxfId="270" dataCellStyle="Normal_STS 2012 - Rail - Table 7.6 - New version - 21-11-2012"/>
    <tableColumn id="26" xr3:uid="{00000000-0010-0000-0400-00001A000000}" name="2019-20" dataDxfId="269" dataCellStyle="Normal_STS 2012 - Rail - Table 7.6 - New version - 21-11-2012"/>
    <tableColumn id="28" xr3:uid="{00000000-0010-0000-0400-00001C000000}" name="2020-21" dataDxfId="268" dataCellStyle="Normal_STS 2012 - Rail - Table 7.6 - New version - 21-11-2012"/>
    <tableColumn id="27" xr3:uid="{00000000-0010-0000-0400-00001B000000}" name="% change 2020-21 on 2019-20" dataDxfId="267" dataCellStyle="Normal_STS 2012 - Rail - Table 7.6 - New version - 21-11-2012">
      <calculatedColumnFormula>IF(ISERR((AA7-Y7)/Y7*100),"-",(AA7-Y7)/Y7*100)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5:AB36" totalsRowShown="0" headerRowDxfId="266" dataDxfId="265" headerRowCellStyle="Normal_STS 2012 - Rail - Table 7.6 - New version - 21-11-2012" dataCellStyle="Normal_STS 2012 - Rail - Table 7.6 - New version - 21-11-2012">
  <autoFilter ref="A5:AB36"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500-000001000000}" name="Start/End points (thousands) on journeys within Scotland To/From/Within" dataDxfId="264"/>
    <tableColumn id="2" xr3:uid="{00000000-0010-0000-0500-000002000000}" name="1995-96" dataDxfId="263" dataCellStyle="Normal_STS 2012 - Rail - Table 7.6 - New version - 21-11-2012"/>
    <tableColumn id="3" xr3:uid="{00000000-0010-0000-0500-000003000000}" name="1996-97" dataDxfId="262" dataCellStyle="Normal_STS 2012 - Rail - Table 7.6 - New version - 21-11-2012"/>
    <tableColumn id="4" xr3:uid="{00000000-0010-0000-0500-000004000000}" name="1997-98" dataDxfId="261" dataCellStyle="Normal_STS 2012 - Rail - Table 7.6 - New version - 21-11-2012"/>
    <tableColumn id="5" xr3:uid="{00000000-0010-0000-0500-000005000000}" name="1998-99" dataDxfId="260" dataCellStyle="Normal_STS 2012 - Rail - Table 7.6 - New version - 21-11-2012"/>
    <tableColumn id="6" xr3:uid="{00000000-0010-0000-0500-000006000000}" name="1999-00" dataDxfId="259" dataCellStyle="Normal_STS 2012 - Rail - Table 7.6 - New version - 21-11-2012"/>
    <tableColumn id="7" xr3:uid="{00000000-0010-0000-0500-000007000000}" name="2000-01" dataDxfId="258" dataCellStyle="Normal_STS 2012 - Rail - Table 7.6 - New version - 21-11-2012"/>
    <tableColumn id="8" xr3:uid="{00000000-0010-0000-0500-000008000000}" name="2001-02" dataDxfId="257" dataCellStyle="Normal_STS 2012 - Rail - Table 7.6 - New version - 21-11-2012"/>
    <tableColumn id="9" xr3:uid="{00000000-0010-0000-0500-000009000000}" name="2002-03" dataDxfId="256" dataCellStyle="Normal_STS 2012 - Rail - Table 7.6 - New version - 21-11-2012"/>
    <tableColumn id="10" xr3:uid="{00000000-0010-0000-0500-00000A000000}" name="2003-04" dataDxfId="255" dataCellStyle="Normal_STS 2012 - Rail - Table 7.6 - New version - 21-11-2012"/>
    <tableColumn id="11" xr3:uid="{00000000-0010-0000-0500-00000B000000}" name="2004-05" dataDxfId="254" dataCellStyle="Normal_STS 2012 - Rail - Table 7.6 - New version - 21-11-2012"/>
    <tableColumn id="12" xr3:uid="{00000000-0010-0000-0500-00000C000000}" name="2005-06" dataDxfId="253" dataCellStyle="Normal_STS 2012 - Rail - Table 7.6 - New version - 21-11-2012"/>
    <tableColumn id="13" xr3:uid="{00000000-0010-0000-0500-00000D000000}" name="2006-07" dataDxfId="252" dataCellStyle="Normal_STS 2012 - Rail - Table 7.6 - New version - 21-11-2012"/>
    <tableColumn id="14" xr3:uid="{00000000-0010-0000-0500-00000E000000}" name="2007-08" dataDxfId="251" dataCellStyle="Normal_STS 2012 - Rail - Table 7.6 - New version - 21-11-2012"/>
    <tableColumn id="15" xr3:uid="{00000000-0010-0000-0500-00000F000000}" name="2008-09" dataDxfId="250" dataCellStyle="Normal_STS 2012 - Rail - Table 7.6 - New version - 21-11-2012"/>
    <tableColumn id="16" xr3:uid="{00000000-0010-0000-0500-000010000000}" name="2009-10" dataDxfId="249" dataCellStyle="Normal_STS 2012 - Rail - Table 7.6 - New version - 21-11-2012"/>
    <tableColumn id="17" xr3:uid="{00000000-0010-0000-0500-000011000000}" name="2010-11" dataDxfId="248" dataCellStyle="Normal_STS 2012 - Rail - Table 7.6 - New version - 21-11-2012"/>
    <tableColumn id="18" xr3:uid="{00000000-0010-0000-0500-000012000000}" name="2011-12" dataDxfId="247" dataCellStyle="Normal_STS 2012 - Rail - Table 7.6 - New version - 21-11-2012"/>
    <tableColumn id="19" xr3:uid="{00000000-0010-0000-0500-000013000000}" name="2012-13" dataDxfId="246" dataCellStyle="Normal_STS 2012 - Rail - Table 7.6 - New version - 21-11-2012"/>
    <tableColumn id="20" xr3:uid="{00000000-0010-0000-0500-000014000000}" name="2013-14" dataDxfId="245" dataCellStyle="Normal_STS 2012 - Rail - Table 7.6 - New version - 21-11-2012"/>
    <tableColumn id="21" xr3:uid="{00000000-0010-0000-0500-000015000000}" name="2014-15" dataDxfId="244" dataCellStyle="Normal_STS 2012 - Rail - Table 7.6 - New version - 21-11-2012"/>
    <tableColumn id="22" xr3:uid="{00000000-0010-0000-0500-000016000000}" name="2015-16" dataDxfId="243" dataCellStyle="Normal_STS 2012 - Rail - Table 7.6 - New version - 21-11-2012"/>
    <tableColumn id="23" xr3:uid="{00000000-0010-0000-0500-000017000000}" name="2016-17" dataDxfId="242" dataCellStyle="Normal_STS 2012 - Rail - Table 7.6 - New version - 21-11-2012"/>
    <tableColumn id="24" xr3:uid="{00000000-0010-0000-0500-000018000000}" name="2017-18" dataDxfId="241" dataCellStyle="Normal_STS 2012 - Rail - Table 7.6 - New version - 21-11-2012"/>
    <tableColumn id="25" xr3:uid="{00000000-0010-0000-0500-000019000000}" name="2018-19" dataDxfId="240" dataCellStyle="Normal_STS 2012 - Rail - Table 7.6 - New version - 21-11-2012"/>
    <tableColumn id="28" xr3:uid="{00000000-0010-0000-0500-00001C000000}" name="2019-20" dataDxfId="239" dataCellStyle="Normal_STS 2012 - Rail - Table 7.6 - New version - 21-11-2012"/>
    <tableColumn id="26" xr3:uid="{00000000-0010-0000-0500-00001A000000}" name="2020-21" dataDxfId="238" dataCellStyle="Normal_STS 2012 - Rail - Table 7.6 - New version - 21-11-2012"/>
    <tableColumn id="27" xr3:uid="{00000000-0010-0000-0500-00001B000000}" name="% change 2019-20 on 2018-19" dataDxfId="237" dataCellStyle="Normal_STS 2012 - Rail - Table 7.6 - New version - 21-11-2012">
      <calculatedColumnFormula>IF(ISERR((AA6-Z6)/Z6*100),"-",(AA6-Z6)/Z6*100)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5:AE36" totalsRowShown="0" headerRowDxfId="236" dataDxfId="235">
  <autoFilter ref="A5:AE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Origin" dataDxfId="234"/>
    <tableColumn id="2" xr3:uid="{00000000-0010-0000-0600-000002000000}" name="Aberdeen City " dataDxfId="233"/>
    <tableColumn id="3" xr3:uid="{00000000-0010-0000-0600-000003000000}" name="Aberdeen-shire" dataDxfId="232"/>
    <tableColumn id="4" xr3:uid="{00000000-0010-0000-0600-000004000000}" name="    Angus" dataDxfId="231"/>
    <tableColumn id="5" xr3:uid="{00000000-0010-0000-0600-000005000000}" name="Argyll &amp; Bute" dataDxfId="230"/>
    <tableColumn id="6" xr3:uid="{00000000-0010-0000-0600-000006000000}" name="Clackmannanshire" dataDxfId="229"/>
    <tableColumn id="7" xr3:uid="{00000000-0010-0000-0600-000007000000}" name="Dumfries &amp; Galloway" dataDxfId="228"/>
    <tableColumn id="8" xr3:uid="{00000000-0010-0000-0600-000008000000}" name="Dundee City" dataDxfId="227"/>
    <tableColumn id="9" xr3:uid="{00000000-0010-0000-0600-000009000000}" name="East Ayrshire" dataDxfId="226"/>
    <tableColumn id="10" xr3:uid="{00000000-0010-0000-0600-00000A000000}" name="East Dunbarton-shire" dataDxfId="225"/>
    <tableColumn id="11" xr3:uid="{00000000-0010-0000-0600-00000B000000}" name="East Lothian" dataDxfId="224"/>
    <tableColumn id="12" xr3:uid="{00000000-0010-0000-0600-00000C000000}" name="East Renfrew-shire" dataDxfId="223"/>
    <tableColumn id="13" xr3:uid="{00000000-0010-0000-0600-00000D000000}" name="Edinburgh, City of  " dataDxfId="222"/>
    <tableColumn id="14" xr3:uid="{00000000-0010-0000-0600-00000E000000}" name="Falkirk" dataDxfId="221"/>
    <tableColumn id="15" xr3:uid="{00000000-0010-0000-0600-00000F000000}" name="Fife" dataDxfId="220"/>
    <tableColumn id="16" xr3:uid="{00000000-0010-0000-0600-000010000000}" name="Glasgow, City of " dataDxfId="219"/>
    <tableColumn id="17" xr3:uid="{00000000-0010-0000-0600-000011000000}" name="Highland" dataDxfId="218"/>
    <tableColumn id="18" xr3:uid="{00000000-0010-0000-0600-000012000000}" name="Inverclyde " dataDxfId="217"/>
    <tableColumn id="19" xr3:uid="{00000000-0010-0000-0600-000013000000}" name="Midlothian" dataDxfId="216"/>
    <tableColumn id="20" xr3:uid="{00000000-0010-0000-0600-000014000000}" name="Moray" dataDxfId="215"/>
    <tableColumn id="21" xr3:uid="{00000000-0010-0000-0600-000015000000}" name="North Ayrshire" dataDxfId="214"/>
    <tableColumn id="22" xr3:uid="{00000000-0010-0000-0600-000016000000}" name="North Lanark-shire" dataDxfId="213"/>
    <tableColumn id="23" xr3:uid="{00000000-0010-0000-0600-000017000000}" name="Perth &amp; Kinross" dataDxfId="212"/>
    <tableColumn id="24" xr3:uid="{00000000-0010-0000-0600-000018000000}" name="Renfrew-shire" dataDxfId="211"/>
    <tableColumn id="25" xr3:uid="{00000000-0010-0000-0600-000019000000}" name="Scottish Borders" dataDxfId="210"/>
    <tableColumn id="26" xr3:uid="{00000000-0010-0000-0600-00001A000000}" name="South Ayrshire" dataDxfId="209"/>
    <tableColumn id="27" xr3:uid="{00000000-0010-0000-0600-00001B000000}" name="South Lanark-shire" dataDxfId="208"/>
    <tableColumn id="28" xr3:uid="{00000000-0010-0000-0600-00001C000000}" name="Stirling" dataDxfId="207"/>
    <tableColumn id="29" xr3:uid="{00000000-0010-0000-0600-00001D000000}" name="West Dunbarton-shire" dataDxfId="206"/>
    <tableColumn id="30" xr3:uid="{00000000-0010-0000-0600-00001E000000}" name="West Lothian" dataDxfId="205"/>
    <tableColumn id="31" xr3:uid="{00000000-0010-0000-0600-00001F000000}" name="Scotland" dataDxfId="204"/>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F62" totalsRowShown="0" headerRowDxfId="203">
  <autoFilter ref="A4:F62" xr:uid="{00000000-0009-0000-0100-000008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Rank" dataDxfId="202"/>
    <tableColumn id="2" xr3:uid="{00000000-0010-0000-0700-000002000000}" name="Station" dataDxfId="201"/>
    <tableColumn id="3" xr3:uid="{00000000-0010-0000-0700-000003000000}" name="thousands" dataDxfId="200" dataCellStyle="Comma"/>
    <tableColumn id="4" xr3:uid="{00000000-0010-0000-0700-000004000000}" name="Rank2" dataDxfId="199"/>
    <tableColumn id="5" xr3:uid="{00000000-0010-0000-0700-000005000000}" name="Station2" dataDxfId="198"/>
    <tableColumn id="6" xr3:uid="{00000000-0010-0000-0700-000006000000}" name="thousands2" dataDxfId="197" dataCellStyle="Comma"/>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5:AB51" totalsRowShown="0" headerRowDxfId="196" dataDxfId="195">
  <autoFilter ref="A5:AB51"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800-000001000000}" name="Station" dataDxfId="194"/>
    <tableColumn id="2" xr3:uid="{00000000-0010-0000-0800-000002000000}" name="1995-96" dataDxfId="193"/>
    <tableColumn id="3" xr3:uid="{00000000-0010-0000-0800-000003000000}" name="1996-97" dataDxfId="192"/>
    <tableColumn id="4" xr3:uid="{00000000-0010-0000-0800-000004000000}" name="1997-98" dataDxfId="191"/>
    <tableColumn id="5" xr3:uid="{00000000-0010-0000-0800-000005000000}" name="1998-99" dataDxfId="190"/>
    <tableColumn id="6" xr3:uid="{00000000-0010-0000-0800-000006000000}" name="1999-00" dataDxfId="189"/>
    <tableColumn id="7" xr3:uid="{00000000-0010-0000-0800-000007000000}" name="2000-01" dataDxfId="188"/>
    <tableColumn id="8" xr3:uid="{00000000-0010-0000-0800-000008000000}" name="2001-02" dataDxfId="187"/>
    <tableColumn id="9" xr3:uid="{00000000-0010-0000-0800-000009000000}" name="2002-03" dataDxfId="186"/>
    <tableColumn id="10" xr3:uid="{00000000-0010-0000-0800-00000A000000}" name="2003-04" dataDxfId="185"/>
    <tableColumn id="11" xr3:uid="{00000000-0010-0000-0800-00000B000000}" name="2004-05" dataDxfId="184"/>
    <tableColumn id="12" xr3:uid="{00000000-0010-0000-0800-00000C000000}" name="2005-06" dataDxfId="183"/>
    <tableColumn id="13" xr3:uid="{00000000-0010-0000-0800-00000D000000}" name="2006-07" dataDxfId="182"/>
    <tableColumn id="14" xr3:uid="{00000000-0010-0000-0800-00000E000000}" name="2007-08" dataDxfId="181"/>
    <tableColumn id="15" xr3:uid="{00000000-0010-0000-0800-00000F000000}" name="2008-09" dataDxfId="180"/>
    <tableColumn id="16" xr3:uid="{00000000-0010-0000-0800-000010000000}" name="2009-10" dataDxfId="179"/>
    <tableColumn id="17" xr3:uid="{00000000-0010-0000-0800-000011000000}" name="2010-11" dataDxfId="178"/>
    <tableColumn id="18" xr3:uid="{00000000-0010-0000-0800-000012000000}" name="2011-12" dataDxfId="177"/>
    <tableColumn id="19" xr3:uid="{00000000-0010-0000-0800-000013000000}" name="2012-13" dataDxfId="176"/>
    <tableColumn id="20" xr3:uid="{00000000-0010-0000-0800-000014000000}" name="2013-14" dataDxfId="175"/>
    <tableColumn id="21" xr3:uid="{00000000-0010-0000-0800-000015000000}" name="2014-15" dataDxfId="174"/>
    <tableColumn id="22" xr3:uid="{00000000-0010-0000-0800-000016000000}" name="2015-16" dataDxfId="173"/>
    <tableColumn id="23" xr3:uid="{00000000-0010-0000-0800-000017000000}" name="2016-17" dataDxfId="172"/>
    <tableColumn id="24" xr3:uid="{00000000-0010-0000-0800-000018000000}" name="2017-18" dataDxfId="171"/>
    <tableColumn id="25" xr3:uid="{00000000-0010-0000-0800-000019000000}" name="2018-19" dataDxfId="170"/>
    <tableColumn id="26" xr3:uid="{00000000-0010-0000-0800-00001A000000}" name="2019-20" dataDxfId="169"/>
    <tableColumn id="27" xr3:uid="{00000000-0010-0000-0800-00001B000000}" name="2020-21" dataDxfId="168"/>
    <tableColumn id="28" xr3:uid="{00000000-0010-0000-0800-00001C000000}" name="2021-22" dataDxfId="167"/>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B7"/>
  <sheetViews>
    <sheetView workbookViewId="0">
      <selection activeCell="D16" sqref="D16"/>
    </sheetView>
  </sheetViews>
  <sheetFormatPr defaultRowHeight="15"/>
  <sheetData>
    <row r="1" spans="1:2">
      <c r="A1" s="6">
        <v>999</v>
      </c>
      <c r="B1" t="s">
        <v>112</v>
      </c>
    </row>
    <row r="5" spans="1:2" ht="15.75">
      <c r="B5" s="38" t="s">
        <v>296</v>
      </c>
    </row>
    <row r="6" spans="1:2" ht="15.75">
      <c r="B6" s="38" t="s">
        <v>206</v>
      </c>
    </row>
    <row r="7" spans="1:2" ht="15.75">
      <c r="B7" s="38" t="s">
        <v>207</v>
      </c>
    </row>
  </sheetData>
  <phoneticPr fontId="0"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workbookViewId="0">
      <selection activeCell="AB17" sqref="AB17"/>
    </sheetView>
  </sheetViews>
  <sheetFormatPr defaultRowHeight="15"/>
  <cols>
    <col min="1" max="1" width="42.77734375" style="85" customWidth="1"/>
    <col min="2" max="4" width="13.33203125" style="85" customWidth="1"/>
    <col min="5" max="16384" width="8.88671875" style="85"/>
  </cols>
  <sheetData>
    <row r="1" spans="1:4" ht="15.75">
      <c r="A1" s="58" t="s">
        <v>775</v>
      </c>
    </row>
    <row r="2" spans="1:4">
      <c r="A2" s="106" t="s">
        <v>481</v>
      </c>
    </row>
    <row r="3" spans="1:4" ht="15.75">
      <c r="A3" s="242" t="s">
        <v>420</v>
      </c>
      <c r="B3" s="20"/>
      <c r="C3" s="20"/>
      <c r="D3" s="252"/>
    </row>
    <row r="4" spans="1:4" ht="15.75">
      <c r="A4" s="46" t="s">
        <v>544</v>
      </c>
      <c r="B4" s="120" t="s">
        <v>99</v>
      </c>
      <c r="C4" s="120" t="s">
        <v>100</v>
      </c>
      <c r="D4" s="120" t="s">
        <v>101</v>
      </c>
    </row>
    <row r="5" spans="1:4">
      <c r="A5" s="5"/>
      <c r="B5" s="31"/>
      <c r="C5" s="31"/>
      <c r="D5" s="121" t="s">
        <v>83</v>
      </c>
    </row>
    <row r="6" spans="1:4">
      <c r="A6" s="5" t="s">
        <v>102</v>
      </c>
      <c r="B6" s="237">
        <v>0</v>
      </c>
      <c r="C6" s="237">
        <v>3.6271933352264862</v>
      </c>
      <c r="D6" s="237">
        <v>27.122809046622077</v>
      </c>
    </row>
    <row r="7" spans="1:4">
      <c r="A7" s="5" t="s">
        <v>103</v>
      </c>
      <c r="B7" s="237">
        <v>14.040156151305231</v>
      </c>
      <c r="C7" s="237">
        <v>9.7926888187437466</v>
      </c>
      <c r="D7" s="237">
        <v>27.427997480078613</v>
      </c>
    </row>
    <row r="8" spans="1:4">
      <c r="A8" s="5" t="s">
        <v>104</v>
      </c>
      <c r="B8" s="237">
        <v>2.5224441614115749</v>
      </c>
      <c r="C8" s="237">
        <v>8.8747285432188736</v>
      </c>
      <c r="D8" s="237">
        <v>24.113306881419351</v>
      </c>
    </row>
    <row r="9" spans="1:4">
      <c r="A9" s="5" t="s">
        <v>105</v>
      </c>
      <c r="B9" s="237">
        <v>30.651424311142865</v>
      </c>
      <c r="C9" s="237">
        <v>33.702060417839633</v>
      </c>
      <c r="D9" s="237">
        <v>11.695346597331504</v>
      </c>
    </row>
    <row r="10" spans="1:4">
      <c r="A10" s="5" t="s">
        <v>106</v>
      </c>
      <c r="B10" s="237">
        <v>6.5075124517204594</v>
      </c>
      <c r="C10" s="237">
        <v>23.417753724887682</v>
      </c>
      <c r="D10" s="237">
        <v>5.5581845215040806</v>
      </c>
    </row>
    <row r="11" spans="1:4">
      <c r="A11" s="5" t="s">
        <v>107</v>
      </c>
      <c r="B11" s="237">
        <v>46.27846292441987</v>
      </c>
      <c r="C11" s="237">
        <v>20.585575160083582</v>
      </c>
      <c r="D11" s="237">
        <v>4.0823554730443723</v>
      </c>
    </row>
    <row r="12" spans="1:4">
      <c r="A12" s="5" t="s">
        <v>110</v>
      </c>
      <c r="B12" s="253">
        <v>100</v>
      </c>
      <c r="C12" s="253">
        <v>100</v>
      </c>
      <c r="D12" s="253">
        <v>100</v>
      </c>
    </row>
    <row r="13" spans="1:4">
      <c r="A13" s="5"/>
      <c r="B13" s="5"/>
      <c r="C13" s="86"/>
      <c r="D13" s="86"/>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M100"/>
  <sheetViews>
    <sheetView showGridLines="0" zoomScale="70" zoomScaleNormal="70" zoomScaleSheetLayoutView="43" workbookViewId="0">
      <pane xSplit="1" ySplit="7" topLeftCell="Q8" activePane="bottomRight" state="frozen"/>
      <selection activeCell="AB17" sqref="AB17"/>
      <selection pane="topRight" activeCell="AB17" sqref="AB17"/>
      <selection pane="bottomLeft" activeCell="AB17" sqref="AB17"/>
      <selection pane="bottomRight" activeCell="AB17" sqref="AB17"/>
    </sheetView>
  </sheetViews>
  <sheetFormatPr defaultColWidth="7.109375" defaultRowHeight="12.75"/>
  <cols>
    <col min="1" max="1" width="27.44140625" style="68" customWidth="1"/>
    <col min="2" max="12" width="11.109375" style="68" customWidth="1"/>
    <col min="13" max="13" width="11.109375" style="98" customWidth="1"/>
    <col min="14" max="14" width="11.109375" style="69" customWidth="1"/>
    <col min="15" max="25" width="11.109375" style="68" customWidth="1"/>
    <col min="26" max="27" width="10.33203125" style="68" customWidth="1"/>
    <col min="28" max="28" width="12.5546875" style="68" customWidth="1"/>
    <col min="29" max="29" width="15.33203125" style="68" customWidth="1"/>
    <col min="30" max="16384" width="7.109375" style="68"/>
  </cols>
  <sheetData>
    <row r="1" spans="1:29" ht="23.25" customHeight="1">
      <c r="A1" s="81" t="s">
        <v>739</v>
      </c>
      <c r="B1" s="70"/>
      <c r="C1" s="70"/>
      <c r="D1" s="70"/>
      <c r="E1" s="70"/>
      <c r="F1" s="70"/>
      <c r="G1" s="70"/>
      <c r="H1" s="70"/>
      <c r="I1" s="70"/>
      <c r="J1" s="70"/>
      <c r="K1" s="70"/>
      <c r="L1" s="70"/>
      <c r="M1" s="70"/>
      <c r="N1" s="70"/>
      <c r="O1" s="70"/>
      <c r="P1" s="70"/>
      <c r="Q1" s="70"/>
      <c r="R1" s="70"/>
      <c r="S1" s="70"/>
      <c r="T1" s="70"/>
      <c r="U1" s="70"/>
      <c r="V1" s="70"/>
      <c r="W1" s="70"/>
      <c r="X1" s="70"/>
      <c r="Y1" s="70"/>
      <c r="Z1" s="83"/>
      <c r="AA1" s="83"/>
      <c r="AB1" s="71"/>
      <c r="AC1" s="71"/>
    </row>
    <row r="2" spans="1:29" ht="23.25" customHeight="1">
      <c r="A2" s="106" t="s">
        <v>481</v>
      </c>
      <c r="B2" s="70"/>
      <c r="C2" s="70"/>
      <c r="D2" s="70"/>
      <c r="E2" s="70"/>
      <c r="F2" s="70"/>
      <c r="G2" s="70"/>
      <c r="H2" s="70"/>
      <c r="I2" s="70"/>
      <c r="J2" s="70"/>
      <c r="K2" s="70"/>
      <c r="L2" s="70"/>
      <c r="M2" s="70"/>
      <c r="N2" s="70"/>
      <c r="O2" s="70"/>
      <c r="P2" s="70"/>
      <c r="Q2" s="70"/>
      <c r="R2" s="70"/>
      <c r="S2" s="70"/>
      <c r="T2" s="70"/>
      <c r="U2" s="70"/>
      <c r="V2" s="70"/>
      <c r="W2" s="70"/>
      <c r="X2" s="70"/>
      <c r="Y2" s="70"/>
      <c r="Z2" s="83"/>
      <c r="AA2" s="83"/>
      <c r="AB2" s="71"/>
      <c r="AC2" s="71"/>
    </row>
    <row r="3" spans="1:29" ht="23.25" customHeight="1">
      <c r="A3" s="107" t="s">
        <v>482</v>
      </c>
      <c r="B3" s="70"/>
      <c r="C3" s="70"/>
      <c r="D3" s="70"/>
      <c r="E3" s="70"/>
      <c r="F3" s="70"/>
      <c r="G3" s="70"/>
      <c r="H3" s="70"/>
      <c r="I3" s="70"/>
      <c r="J3" s="70"/>
      <c r="K3" s="70"/>
      <c r="L3" s="70"/>
      <c r="M3" s="70"/>
      <c r="N3" s="70"/>
      <c r="O3" s="70"/>
      <c r="P3" s="70"/>
      <c r="Q3" s="70"/>
      <c r="R3" s="70"/>
      <c r="S3" s="70"/>
      <c r="T3" s="70"/>
      <c r="U3" s="70"/>
      <c r="V3" s="70"/>
      <c r="W3" s="70"/>
      <c r="X3" s="70"/>
      <c r="Y3" s="70"/>
      <c r="Z3" s="83"/>
      <c r="AA3" s="83"/>
      <c r="AB3" s="71"/>
      <c r="AC3" s="71"/>
    </row>
    <row r="4" spans="1:29" ht="23.25" customHeight="1">
      <c r="A4" s="73" t="s">
        <v>403</v>
      </c>
      <c r="B4" s="70"/>
      <c r="C4" s="70"/>
      <c r="D4" s="70"/>
      <c r="E4" s="70"/>
      <c r="F4" s="70"/>
      <c r="G4" s="70"/>
      <c r="H4" s="70"/>
      <c r="I4" s="70"/>
      <c r="J4" s="70"/>
      <c r="K4" s="70"/>
      <c r="L4" s="70"/>
      <c r="M4" s="70"/>
      <c r="N4" s="70"/>
      <c r="O4" s="70"/>
      <c r="P4" s="70"/>
      <c r="Q4" s="70"/>
      <c r="R4" s="70"/>
      <c r="S4" s="70"/>
      <c r="T4" s="70"/>
      <c r="U4" s="70"/>
      <c r="V4" s="70"/>
      <c r="W4" s="70"/>
      <c r="X4" s="70"/>
      <c r="Y4" s="70"/>
      <c r="Z4" s="83"/>
      <c r="AA4" s="83"/>
      <c r="AB4" s="71"/>
      <c r="AC4" s="71"/>
    </row>
    <row r="5" spans="1:29" ht="19.5" customHeight="1">
      <c r="A5" s="246" t="s">
        <v>319</v>
      </c>
      <c r="B5" s="72"/>
      <c r="C5" s="72"/>
      <c r="D5" s="72"/>
      <c r="E5" s="72"/>
      <c r="F5" s="72"/>
      <c r="G5" s="72"/>
      <c r="H5" s="72"/>
      <c r="I5" s="72"/>
      <c r="J5" s="72"/>
      <c r="K5" s="72"/>
      <c r="L5" s="72"/>
      <c r="M5" s="72"/>
      <c r="N5" s="72"/>
      <c r="O5" s="72"/>
      <c r="P5" s="72"/>
      <c r="Q5" s="72"/>
      <c r="R5" s="72"/>
      <c r="S5" s="72"/>
      <c r="T5" s="72"/>
      <c r="U5" s="72"/>
      <c r="V5" s="72"/>
      <c r="W5" s="72"/>
      <c r="X5" s="72"/>
      <c r="Y5" s="72"/>
      <c r="Z5" s="72"/>
      <c r="AA5" s="72"/>
      <c r="AB5" s="71"/>
      <c r="AC5" s="71"/>
    </row>
    <row r="6" spans="1:29" ht="45.75" customHeight="1">
      <c r="A6" s="126" t="s">
        <v>320</v>
      </c>
      <c r="B6" s="127" t="s">
        <v>313</v>
      </c>
      <c r="C6" s="127" t="s">
        <v>314</v>
      </c>
      <c r="D6" s="127" t="s">
        <v>315</v>
      </c>
      <c r="E6" s="127" t="s">
        <v>316</v>
      </c>
      <c r="F6" s="127" t="s">
        <v>26</v>
      </c>
      <c r="G6" s="127" t="s">
        <v>59</v>
      </c>
      <c r="H6" s="127" t="s">
        <v>73</v>
      </c>
      <c r="I6" s="127" t="s">
        <v>75</v>
      </c>
      <c r="J6" s="127" t="s">
        <v>77</v>
      </c>
      <c r="K6" s="127" t="s">
        <v>116</v>
      </c>
      <c r="L6" s="127" t="s">
        <v>197</v>
      </c>
      <c r="M6" s="127" t="s">
        <v>275</v>
      </c>
      <c r="N6" s="128" t="s">
        <v>277</v>
      </c>
      <c r="O6" s="128" t="s">
        <v>292</v>
      </c>
      <c r="P6" s="128" t="s">
        <v>304</v>
      </c>
      <c r="Q6" s="128" t="s">
        <v>309</v>
      </c>
      <c r="R6" s="128" t="s">
        <v>317</v>
      </c>
      <c r="S6" s="128" t="s">
        <v>325</v>
      </c>
      <c r="T6" s="128" t="s">
        <v>336</v>
      </c>
      <c r="U6" s="128" t="s">
        <v>353</v>
      </c>
      <c r="V6" s="128" t="s">
        <v>400</v>
      </c>
      <c r="W6" s="128" t="s">
        <v>412</v>
      </c>
      <c r="X6" s="128" t="s">
        <v>423</v>
      </c>
      <c r="Y6" s="128" t="s">
        <v>434</v>
      </c>
      <c r="Z6" s="128" t="s">
        <v>448</v>
      </c>
      <c r="AA6" s="128" t="s">
        <v>469</v>
      </c>
      <c r="AB6" s="127" t="s">
        <v>776</v>
      </c>
    </row>
    <row r="7" spans="1:29" ht="15.75" customHeight="1">
      <c r="A7" s="126"/>
      <c r="B7" s="127"/>
      <c r="C7" s="127"/>
      <c r="D7" s="127"/>
      <c r="E7" s="127"/>
      <c r="F7" s="127"/>
      <c r="G7" s="127"/>
      <c r="H7" s="127"/>
      <c r="I7" s="127"/>
      <c r="J7" s="127"/>
      <c r="K7" s="127"/>
      <c r="L7" s="127"/>
      <c r="M7" s="127"/>
      <c r="N7" s="128"/>
      <c r="O7" s="128"/>
      <c r="P7" s="128"/>
      <c r="Q7" s="128"/>
      <c r="R7" s="128"/>
      <c r="S7" s="128"/>
      <c r="T7" s="128"/>
      <c r="U7" s="128"/>
      <c r="V7" s="128"/>
      <c r="W7" s="128"/>
      <c r="X7" s="128"/>
      <c r="Y7" s="128"/>
      <c r="Z7" s="247"/>
      <c r="AA7" s="129" t="s">
        <v>11</v>
      </c>
      <c r="AB7" s="127"/>
    </row>
    <row r="8" spans="1:29" ht="18" customHeight="1">
      <c r="A8" s="30" t="s">
        <v>322</v>
      </c>
      <c r="B8" s="130">
        <v>278.38600000000002</v>
      </c>
      <c r="C8" s="130">
        <v>258.31</v>
      </c>
      <c r="D8" s="130">
        <v>268.86099999999999</v>
      </c>
      <c r="E8" s="130">
        <v>257.16399999999999</v>
      </c>
      <c r="F8" s="130">
        <v>246.459</v>
      </c>
      <c r="G8" s="130">
        <v>233.71600000000001</v>
      </c>
      <c r="H8" s="130">
        <v>260.59300000000002</v>
      </c>
      <c r="I8" s="130">
        <v>245.30199999999999</v>
      </c>
      <c r="J8" s="130">
        <v>252.38499999999999</v>
      </c>
      <c r="K8" s="130">
        <v>239.202</v>
      </c>
      <c r="L8" s="130">
        <v>256.447</v>
      </c>
      <c r="M8" s="130">
        <v>280.27800000000002</v>
      </c>
      <c r="N8" s="130">
        <v>279.346</v>
      </c>
      <c r="O8" s="130">
        <v>288.58108030000005</v>
      </c>
      <c r="P8" s="130">
        <v>300.83608002</v>
      </c>
      <c r="Q8" s="130">
        <v>354.89108572000004</v>
      </c>
      <c r="R8" s="130">
        <v>338.65600000000001</v>
      </c>
      <c r="S8" s="130">
        <v>343.18200000000002</v>
      </c>
      <c r="T8" s="130">
        <v>355.15</v>
      </c>
      <c r="U8" s="130">
        <v>337.35599999999999</v>
      </c>
      <c r="V8" s="130">
        <v>286.26400000000001</v>
      </c>
      <c r="W8" s="130">
        <v>254.93199999999999</v>
      </c>
      <c r="X8" s="130">
        <v>239.464</v>
      </c>
      <c r="Y8" s="130">
        <v>250.32400000000001</v>
      </c>
      <c r="Z8" s="130">
        <v>217.726</v>
      </c>
      <c r="AA8" s="130">
        <v>46.72</v>
      </c>
      <c r="AB8" s="245">
        <f>IF(ISERR((AA8-Z8)/Z8*100),"-",(AA8-Z8)/Z8*100)</f>
        <v>-78.541836987773621</v>
      </c>
    </row>
    <row r="9" spans="1:29" ht="18" customHeight="1">
      <c r="A9" s="30" t="s">
        <v>29</v>
      </c>
      <c r="B9" s="130">
        <v>15.079000000000001</v>
      </c>
      <c r="C9" s="130">
        <v>14.608000000000001</v>
      </c>
      <c r="D9" s="130">
        <v>14.863</v>
      </c>
      <c r="E9" s="130">
        <v>14.978</v>
      </c>
      <c r="F9" s="130">
        <v>15.132</v>
      </c>
      <c r="G9" s="130">
        <v>13.808</v>
      </c>
      <c r="H9" s="130">
        <v>14.781000000000001</v>
      </c>
      <c r="I9" s="130">
        <v>14.446999999999999</v>
      </c>
      <c r="J9" s="130">
        <v>15.356999999999999</v>
      </c>
      <c r="K9" s="130">
        <v>14.471</v>
      </c>
      <c r="L9" s="130">
        <v>14.994999999999999</v>
      </c>
      <c r="M9" s="130">
        <v>15.193</v>
      </c>
      <c r="N9" s="130">
        <v>16.337</v>
      </c>
      <c r="O9" s="130">
        <v>19.14300008</v>
      </c>
      <c r="P9" s="130">
        <v>22.277999799999996</v>
      </c>
      <c r="Q9" s="130">
        <v>26.89599986</v>
      </c>
      <c r="R9" s="130">
        <v>25.06</v>
      </c>
      <c r="S9" s="130">
        <v>25.972000000000001</v>
      </c>
      <c r="T9" s="130">
        <v>25.39</v>
      </c>
      <c r="U9" s="130">
        <v>25.047999999999998</v>
      </c>
      <c r="V9" s="130">
        <v>25.036000000000001</v>
      </c>
      <c r="W9" s="130">
        <v>21.597999999999999</v>
      </c>
      <c r="X9" s="130">
        <v>21.88</v>
      </c>
      <c r="Y9" s="130">
        <v>20.9</v>
      </c>
      <c r="Z9" s="130">
        <v>20.166</v>
      </c>
      <c r="AA9" s="130">
        <v>1.6539999999999999</v>
      </c>
      <c r="AB9" s="245">
        <f t="shared" ref="AB9:AB38" si="0">IF(ISERR((AA9-Z9)/Z9*100),"-",(AA9-Z9)/Z9*100)</f>
        <v>-91.798075969453535</v>
      </c>
    </row>
    <row r="10" spans="1:29" ht="18" customHeight="1">
      <c r="A10" s="30" t="s">
        <v>30</v>
      </c>
      <c r="B10" s="130">
        <v>52.241999999999997</v>
      </c>
      <c r="C10" s="130">
        <v>52.887</v>
      </c>
      <c r="D10" s="130">
        <v>55.447000000000003</v>
      </c>
      <c r="E10" s="130">
        <v>55.99</v>
      </c>
      <c r="F10" s="130">
        <v>56.634</v>
      </c>
      <c r="G10" s="130">
        <v>47.137999999999998</v>
      </c>
      <c r="H10" s="130">
        <v>48.255000000000003</v>
      </c>
      <c r="I10" s="130">
        <v>41.497999999999998</v>
      </c>
      <c r="J10" s="130">
        <v>38.945999999999998</v>
      </c>
      <c r="K10" s="130">
        <v>38.886000000000003</v>
      </c>
      <c r="L10" s="130">
        <v>38.460999999999999</v>
      </c>
      <c r="M10" s="130">
        <v>37.991999999999997</v>
      </c>
      <c r="N10" s="130">
        <v>42.222999999999999</v>
      </c>
      <c r="O10" s="130">
        <v>42.853000119999997</v>
      </c>
      <c r="P10" s="130">
        <v>43.825999540000005</v>
      </c>
      <c r="Q10" s="130">
        <v>49.861999920000002</v>
      </c>
      <c r="R10" s="130">
        <v>46.003999999999998</v>
      </c>
      <c r="S10" s="130">
        <v>48.091999999999999</v>
      </c>
      <c r="T10" s="130">
        <v>47.021999999999998</v>
      </c>
      <c r="U10" s="130">
        <v>48.45</v>
      </c>
      <c r="V10" s="130">
        <v>43.722000000000001</v>
      </c>
      <c r="W10" s="130">
        <v>41.968000000000004</v>
      </c>
      <c r="X10" s="130">
        <v>42.613999999999997</v>
      </c>
      <c r="Y10" s="130">
        <v>41.612000000000002</v>
      </c>
      <c r="Z10" s="130">
        <v>37.768000000000001</v>
      </c>
      <c r="AA10" s="130">
        <v>3.4220000000000002</v>
      </c>
      <c r="AB10" s="245">
        <f t="shared" si="0"/>
        <v>-90.939419614488457</v>
      </c>
    </row>
    <row r="11" spans="1:29" ht="18" customHeight="1">
      <c r="A11" s="30" t="s">
        <v>31</v>
      </c>
      <c r="B11" s="130">
        <v>30.442</v>
      </c>
      <c r="C11" s="130">
        <v>29.751999999999999</v>
      </c>
      <c r="D11" s="130">
        <v>29.766999999999999</v>
      </c>
      <c r="E11" s="130">
        <v>29.326000000000001</v>
      </c>
      <c r="F11" s="130">
        <v>27.933</v>
      </c>
      <c r="G11" s="130">
        <v>24.283000000000001</v>
      </c>
      <c r="H11" s="130">
        <v>22.059000000000001</v>
      </c>
      <c r="I11" s="130">
        <v>19.09</v>
      </c>
      <c r="J11" s="130">
        <v>21.887</v>
      </c>
      <c r="K11" s="130">
        <v>22.497</v>
      </c>
      <c r="L11" s="130">
        <v>22.137</v>
      </c>
      <c r="M11" s="130">
        <v>29.428999999999998</v>
      </c>
      <c r="N11" s="130">
        <v>30.818000000000001</v>
      </c>
      <c r="O11" s="130">
        <v>29.152000019999999</v>
      </c>
      <c r="P11" s="130">
        <v>31.623999439999999</v>
      </c>
      <c r="Q11" s="130">
        <v>33.341000080000001</v>
      </c>
      <c r="R11" s="130">
        <v>33.787999999999997</v>
      </c>
      <c r="S11" s="130">
        <v>30.346</v>
      </c>
      <c r="T11" s="130">
        <v>29.832000000000001</v>
      </c>
      <c r="U11" s="130">
        <v>30.521999999999998</v>
      </c>
      <c r="V11" s="130">
        <v>26.594000000000001</v>
      </c>
      <c r="W11" s="130">
        <v>27.783999999999999</v>
      </c>
      <c r="X11" s="130">
        <v>28.925999999999998</v>
      </c>
      <c r="Y11" s="130">
        <v>33.082000000000001</v>
      </c>
      <c r="Z11" s="130">
        <v>29.294</v>
      </c>
      <c r="AA11" s="130">
        <v>8.17</v>
      </c>
      <c r="AB11" s="245">
        <f t="shared" si="0"/>
        <v>-72.110329760360486</v>
      </c>
    </row>
    <row r="12" spans="1:29" ht="18" customHeight="1">
      <c r="A12" s="30" t="s">
        <v>323</v>
      </c>
      <c r="B12" s="131" t="s">
        <v>5</v>
      </c>
      <c r="C12" s="131" t="s">
        <v>5</v>
      </c>
      <c r="D12" s="131" t="s">
        <v>5</v>
      </c>
      <c r="E12" s="131" t="s">
        <v>5</v>
      </c>
      <c r="F12" s="131" t="s">
        <v>5</v>
      </c>
      <c r="G12" s="131" t="s">
        <v>5</v>
      </c>
      <c r="H12" s="131" t="s">
        <v>5</v>
      </c>
      <c r="I12" s="131" t="s">
        <v>5</v>
      </c>
      <c r="J12" s="131" t="s">
        <v>5</v>
      </c>
      <c r="K12" s="131" t="s">
        <v>5</v>
      </c>
      <c r="L12" s="131" t="s">
        <v>5</v>
      </c>
      <c r="M12" s="132">
        <v>0</v>
      </c>
      <c r="N12" s="132">
        <v>0</v>
      </c>
      <c r="O12" s="130">
        <v>2.5309999599999999</v>
      </c>
      <c r="P12" s="130">
        <v>3.2949999800000001</v>
      </c>
      <c r="Q12" s="130">
        <v>3.6119999800000002</v>
      </c>
      <c r="R12" s="130">
        <v>4.2939999999999996</v>
      </c>
      <c r="S12" s="130">
        <v>4.2679999999999998</v>
      </c>
      <c r="T12" s="130">
        <v>4.202</v>
      </c>
      <c r="U12" s="130">
        <v>4.282</v>
      </c>
      <c r="V12" s="130">
        <v>3.806</v>
      </c>
      <c r="W12" s="130">
        <v>3.89</v>
      </c>
      <c r="X12" s="130">
        <v>4.1079999999999997</v>
      </c>
      <c r="Y12" s="130">
        <v>4.4660000000000002</v>
      </c>
      <c r="Z12" s="130">
        <v>5.6059999999999999</v>
      </c>
      <c r="AA12" s="130">
        <v>0.95399999999999996</v>
      </c>
      <c r="AB12" s="245">
        <f t="shared" si="0"/>
        <v>-82.982518729932224</v>
      </c>
    </row>
    <row r="13" spans="1:29" ht="18" customHeight="1">
      <c r="A13" s="30" t="s">
        <v>426</v>
      </c>
      <c r="B13" s="130">
        <v>142.93600000000001</v>
      </c>
      <c r="C13" s="130">
        <v>131.35900000000001</v>
      </c>
      <c r="D13" s="130">
        <v>143.83500000000001</v>
      </c>
      <c r="E13" s="130">
        <v>206.857</v>
      </c>
      <c r="F13" s="130">
        <v>236.79900000000001</v>
      </c>
      <c r="G13" s="130">
        <v>267.06</v>
      </c>
      <c r="H13" s="130">
        <v>275.82100000000003</v>
      </c>
      <c r="I13" s="130">
        <v>280.399</v>
      </c>
      <c r="J13" s="130">
        <v>296.20800000000003</v>
      </c>
      <c r="K13" s="130">
        <v>321.37200000000001</v>
      </c>
      <c r="L13" s="130">
        <v>341.49900000000002</v>
      </c>
      <c r="M13" s="130">
        <v>330.20699999999999</v>
      </c>
      <c r="N13" s="130">
        <v>339.048</v>
      </c>
      <c r="O13" s="130">
        <v>336.73502049999996</v>
      </c>
      <c r="P13" s="130">
        <v>346.62998012000003</v>
      </c>
      <c r="Q13" s="130">
        <v>371.53900433999996</v>
      </c>
      <c r="R13" s="130">
        <v>392.476</v>
      </c>
      <c r="S13" s="130">
        <v>388.142</v>
      </c>
      <c r="T13" s="130">
        <v>390.21800000000002</v>
      </c>
      <c r="U13" s="130">
        <v>402.09800000000001</v>
      </c>
      <c r="V13" s="130">
        <v>385.04599999999999</v>
      </c>
      <c r="W13" s="130">
        <v>404.61200000000002</v>
      </c>
      <c r="X13" s="130">
        <v>423.65199999999999</v>
      </c>
      <c r="Y13" s="130">
        <v>453.44799999999998</v>
      </c>
      <c r="Z13" s="130">
        <v>451.12200000000001</v>
      </c>
      <c r="AA13" s="130">
        <v>61.374000000000002</v>
      </c>
      <c r="AB13" s="245">
        <f t="shared" si="0"/>
        <v>-86.395254498783032</v>
      </c>
    </row>
    <row r="14" spans="1:29" ht="18" customHeight="1">
      <c r="A14" s="30" t="s">
        <v>39</v>
      </c>
      <c r="B14" s="130">
        <v>169.04</v>
      </c>
      <c r="C14" s="130">
        <v>163.41999999999999</v>
      </c>
      <c r="D14" s="130">
        <v>168.643</v>
      </c>
      <c r="E14" s="130">
        <v>175.94200000000001</v>
      </c>
      <c r="F14" s="130">
        <v>173.339</v>
      </c>
      <c r="G14" s="130">
        <v>149.28700000000001</v>
      </c>
      <c r="H14" s="130">
        <v>154.917</v>
      </c>
      <c r="I14" s="130">
        <v>151.346</v>
      </c>
      <c r="J14" s="130">
        <v>149.71600000000001</v>
      </c>
      <c r="K14" s="130">
        <v>146.13900000000001</v>
      </c>
      <c r="L14" s="130">
        <v>144.90199999999999</v>
      </c>
      <c r="M14" s="130">
        <v>148.34</v>
      </c>
      <c r="N14" s="130">
        <v>158.285</v>
      </c>
      <c r="O14" s="130">
        <v>162.87706094000001</v>
      </c>
      <c r="P14" s="130">
        <v>169.98688001999997</v>
      </c>
      <c r="Q14" s="130">
        <v>193.6199469</v>
      </c>
      <c r="R14" s="130">
        <v>192.96</v>
      </c>
      <c r="S14" s="130">
        <v>191.00200000000001</v>
      </c>
      <c r="T14" s="130">
        <v>178.59800000000001</v>
      </c>
      <c r="U14" s="130">
        <v>171.61</v>
      </c>
      <c r="V14" s="130">
        <v>162.066</v>
      </c>
      <c r="W14" s="130">
        <v>155.87200000000001</v>
      </c>
      <c r="X14" s="130">
        <v>157.91200000000001</v>
      </c>
      <c r="Y14" s="130">
        <v>164.56</v>
      </c>
      <c r="Z14" s="130">
        <v>152.374</v>
      </c>
      <c r="AA14" s="130">
        <v>21.616</v>
      </c>
      <c r="AB14" s="245">
        <f t="shared" si="0"/>
        <v>-85.813852757032024</v>
      </c>
    </row>
    <row r="15" spans="1:29" ht="18" customHeight="1">
      <c r="A15" s="30" t="s">
        <v>32</v>
      </c>
      <c r="B15" s="130">
        <v>27.184999999999999</v>
      </c>
      <c r="C15" s="130">
        <v>24.355</v>
      </c>
      <c r="D15" s="130">
        <v>24.425999999999998</v>
      </c>
      <c r="E15" s="130">
        <v>23.736999999999998</v>
      </c>
      <c r="F15" s="130">
        <v>25.379000000000001</v>
      </c>
      <c r="G15" s="130">
        <v>24.422000000000001</v>
      </c>
      <c r="H15" s="130">
        <v>21.824999999999999</v>
      </c>
      <c r="I15" s="130">
        <v>21.548999999999999</v>
      </c>
      <c r="J15" s="130">
        <v>22.356000000000002</v>
      </c>
      <c r="K15" s="130">
        <v>22.17</v>
      </c>
      <c r="L15" s="130">
        <v>22.09</v>
      </c>
      <c r="M15" s="130">
        <v>20.696000000000002</v>
      </c>
      <c r="N15" s="130">
        <v>20.47</v>
      </c>
      <c r="O15" s="130">
        <v>20.29599996</v>
      </c>
      <c r="P15" s="130">
        <v>22.261999840000001</v>
      </c>
      <c r="Q15" s="130">
        <v>27.581999859999996</v>
      </c>
      <c r="R15" s="130">
        <v>28.28</v>
      </c>
      <c r="S15" s="130">
        <v>27.274000000000001</v>
      </c>
      <c r="T15" s="130">
        <v>28.797999999999998</v>
      </c>
      <c r="U15" s="130">
        <v>34.078000000000003</v>
      </c>
      <c r="V15" s="130">
        <v>33.893999999999998</v>
      </c>
      <c r="W15" s="130">
        <v>35.326000000000001</v>
      </c>
      <c r="X15" s="130">
        <v>36.75</v>
      </c>
      <c r="Y15" s="130">
        <v>39.088000000000001</v>
      </c>
      <c r="Z15" s="130">
        <v>38.667999999999999</v>
      </c>
      <c r="AA15" s="130">
        <v>5.77</v>
      </c>
      <c r="AB15" s="245">
        <f t="shared" si="0"/>
        <v>-85.078100755146366</v>
      </c>
    </row>
    <row r="16" spans="1:29" ht="18" customHeight="1">
      <c r="A16" s="30" t="s">
        <v>37</v>
      </c>
      <c r="B16" s="130">
        <v>3.23</v>
      </c>
      <c r="C16" s="130">
        <v>3.5579999999999998</v>
      </c>
      <c r="D16" s="130">
        <v>-80.369</v>
      </c>
      <c r="E16" s="130">
        <v>3.2229999999999999</v>
      </c>
      <c r="F16" s="130">
        <v>2.4430000000000001</v>
      </c>
      <c r="G16" s="130">
        <v>2.1429999999999998</v>
      </c>
      <c r="H16" s="130">
        <v>1.865</v>
      </c>
      <c r="I16" s="130">
        <v>1.883</v>
      </c>
      <c r="J16" s="130">
        <v>2.2839999999999998</v>
      </c>
      <c r="K16" s="130">
        <v>2.6459999999999999</v>
      </c>
      <c r="L16" s="130">
        <v>3.1960000000000002</v>
      </c>
      <c r="M16" s="130">
        <v>3.6349999999999998</v>
      </c>
      <c r="N16" s="130">
        <v>4.0759999999999996</v>
      </c>
      <c r="O16" s="130">
        <v>5.3770000999999992</v>
      </c>
      <c r="P16" s="130">
        <v>6.9520000600000005</v>
      </c>
      <c r="Q16" s="130">
        <v>9.2790005999999998</v>
      </c>
      <c r="R16" s="130">
        <v>11.016</v>
      </c>
      <c r="S16" s="130">
        <v>11.965999999999999</v>
      </c>
      <c r="T16" s="130">
        <v>13.247999999999999</v>
      </c>
      <c r="U16" s="130">
        <v>15.88</v>
      </c>
      <c r="V16" s="130">
        <v>15.086</v>
      </c>
      <c r="W16" s="130">
        <v>15.878</v>
      </c>
      <c r="X16" s="130">
        <v>17.416</v>
      </c>
      <c r="Y16" s="130">
        <v>18.806000000000001</v>
      </c>
      <c r="Z16" s="130">
        <v>19.036000000000001</v>
      </c>
      <c r="AA16" s="130">
        <v>2.0139999999999998</v>
      </c>
      <c r="AB16" s="245">
        <f t="shared" si="0"/>
        <v>-89.420046228199197</v>
      </c>
    </row>
    <row r="17" spans="1:28" ht="18" customHeight="1">
      <c r="A17" s="30" t="s">
        <v>46</v>
      </c>
      <c r="B17" s="130">
        <v>23.004999999999999</v>
      </c>
      <c r="C17" s="130">
        <v>24.539000000000001</v>
      </c>
      <c r="D17" s="130">
        <v>25.091000000000001</v>
      </c>
      <c r="E17" s="130">
        <v>29.221</v>
      </c>
      <c r="F17" s="130">
        <v>30.992000000000001</v>
      </c>
      <c r="G17" s="130">
        <v>27.582000000000001</v>
      </c>
      <c r="H17" s="130">
        <v>30.077999999999999</v>
      </c>
      <c r="I17" s="130">
        <v>30.859000000000002</v>
      </c>
      <c r="J17" s="130">
        <v>32.640999999999998</v>
      </c>
      <c r="K17" s="130">
        <v>32.731999999999999</v>
      </c>
      <c r="L17" s="130">
        <v>32.671999999999997</v>
      </c>
      <c r="M17" s="130">
        <v>37.142000000000003</v>
      </c>
      <c r="N17" s="130">
        <v>43.859000000000002</v>
      </c>
      <c r="O17" s="130">
        <v>48.245000099999999</v>
      </c>
      <c r="P17" s="130">
        <v>47.375</v>
      </c>
      <c r="Q17" s="130">
        <v>53.108000400000002</v>
      </c>
      <c r="R17" s="130">
        <v>55.841999999999999</v>
      </c>
      <c r="S17" s="130">
        <v>57.975999999999999</v>
      </c>
      <c r="T17" s="130">
        <v>58.238</v>
      </c>
      <c r="U17" s="130">
        <v>58.54</v>
      </c>
      <c r="V17" s="130">
        <v>60.945999999999998</v>
      </c>
      <c r="W17" s="130">
        <v>60.46</v>
      </c>
      <c r="X17" s="130">
        <v>66.742000000000004</v>
      </c>
      <c r="Y17" s="130">
        <v>70.932000000000002</v>
      </c>
      <c r="Z17" s="130">
        <v>74.932000000000002</v>
      </c>
      <c r="AA17" s="130">
        <v>13.603999999999999</v>
      </c>
      <c r="AB17" s="245">
        <f t="shared" si="0"/>
        <v>-81.844872684567335</v>
      </c>
    </row>
    <row r="18" spans="1:28" ht="18" customHeight="1">
      <c r="A18" s="30" t="s">
        <v>53</v>
      </c>
      <c r="B18" s="130">
        <v>3.2909999999999999</v>
      </c>
      <c r="C18" s="130">
        <v>2.8330000000000002</v>
      </c>
      <c r="D18" s="130">
        <v>3.26</v>
      </c>
      <c r="E18" s="130">
        <v>2.448</v>
      </c>
      <c r="F18" s="130">
        <v>2.524</v>
      </c>
      <c r="G18" s="130">
        <v>2.2149999999999999</v>
      </c>
      <c r="H18" s="130">
        <v>1.821</v>
      </c>
      <c r="I18" s="130">
        <v>1.925</v>
      </c>
      <c r="J18" s="130">
        <v>1.9039999999999999</v>
      </c>
      <c r="K18" s="130">
        <v>1.962</v>
      </c>
      <c r="L18" s="130">
        <v>2.0169999999999999</v>
      </c>
      <c r="M18" s="130">
        <v>2.4580000000000002</v>
      </c>
      <c r="N18" s="130">
        <v>2.4089999999999998</v>
      </c>
      <c r="O18" s="130">
        <v>2.8849999799999995</v>
      </c>
      <c r="P18" s="130">
        <v>3.6170000199999999</v>
      </c>
      <c r="Q18" s="130">
        <v>4.7419998400000001</v>
      </c>
      <c r="R18" s="130">
        <v>5.05</v>
      </c>
      <c r="S18" s="130">
        <v>5.4139999999999997</v>
      </c>
      <c r="T18" s="130">
        <v>6.7460000000000004</v>
      </c>
      <c r="U18" s="130">
        <v>8.3659999999999997</v>
      </c>
      <c r="V18" s="130">
        <v>7.8979999999999997</v>
      </c>
      <c r="W18" s="130">
        <v>8.952</v>
      </c>
      <c r="X18" s="130">
        <v>9.0939999999999994</v>
      </c>
      <c r="Y18" s="130">
        <v>9.0579999999999998</v>
      </c>
      <c r="Z18" s="130">
        <v>10.077999999999999</v>
      </c>
      <c r="AA18" s="130">
        <v>1.0760000000000001</v>
      </c>
      <c r="AB18" s="245">
        <f t="shared" si="0"/>
        <v>-89.32327842825957</v>
      </c>
    </row>
    <row r="19" spans="1:28" ht="18" customHeight="1">
      <c r="A19" s="30" t="s">
        <v>324</v>
      </c>
      <c r="B19" s="130">
        <v>1775.8309999999999</v>
      </c>
      <c r="C19" s="130">
        <v>1824.981</v>
      </c>
      <c r="D19" s="130">
        <v>1973.5409999999999</v>
      </c>
      <c r="E19" s="130">
        <v>2202.7359999999999</v>
      </c>
      <c r="F19" s="130">
        <v>2372.2759999999998</v>
      </c>
      <c r="G19" s="130">
        <v>2149.2919999999999</v>
      </c>
      <c r="H19" s="130">
        <v>2347.692</v>
      </c>
      <c r="I19" s="130">
        <v>2152.2800000000002</v>
      </c>
      <c r="J19" s="130">
        <v>2252.453</v>
      </c>
      <c r="K19" s="130">
        <v>2193.4769999999999</v>
      </c>
      <c r="L19" s="130">
        <v>2394.3870000000002</v>
      </c>
      <c r="M19" s="130">
        <v>2554.598</v>
      </c>
      <c r="N19" s="130">
        <v>2689.3130000000001</v>
      </c>
      <c r="O19" s="130">
        <v>2873.0330401199999</v>
      </c>
      <c r="P19" s="130">
        <v>3116.3700764800001</v>
      </c>
      <c r="Q19" s="130">
        <v>3377.0942396600003</v>
      </c>
      <c r="R19" s="130">
        <v>3502.288</v>
      </c>
      <c r="S19" s="130">
        <v>3605.08</v>
      </c>
      <c r="T19" s="130">
        <v>3757.0740000000001</v>
      </c>
      <c r="U19" s="130">
        <v>4106.2579999999998</v>
      </c>
      <c r="V19" s="130">
        <v>4162.3900000000003</v>
      </c>
      <c r="W19" s="130">
        <v>4547.3019999999997</v>
      </c>
      <c r="X19" s="130">
        <v>4929.1779999999999</v>
      </c>
      <c r="Y19" s="130">
        <v>5072.9080000000004</v>
      </c>
      <c r="Z19" s="130">
        <v>5027.0820000000003</v>
      </c>
      <c r="AA19" s="130">
        <v>690.08600000000001</v>
      </c>
      <c r="AB19" s="245">
        <f t="shared" si="0"/>
        <v>-86.272632911100317</v>
      </c>
    </row>
    <row r="20" spans="1:28" ht="18" customHeight="1">
      <c r="A20" s="30" t="s">
        <v>40</v>
      </c>
      <c r="B20" s="130">
        <v>30.123000000000001</v>
      </c>
      <c r="C20" s="130">
        <v>30.266999999999999</v>
      </c>
      <c r="D20" s="130">
        <v>30.850999999999999</v>
      </c>
      <c r="E20" s="130">
        <v>31.931000000000001</v>
      </c>
      <c r="F20" s="130">
        <v>30.83</v>
      </c>
      <c r="G20" s="130">
        <v>27.657</v>
      </c>
      <c r="H20" s="130">
        <v>23.991</v>
      </c>
      <c r="I20" s="130">
        <v>23.358000000000001</v>
      </c>
      <c r="J20" s="130">
        <v>24.995000000000001</v>
      </c>
      <c r="K20" s="130">
        <v>25.321999999999999</v>
      </c>
      <c r="L20" s="130">
        <v>24.853999999999999</v>
      </c>
      <c r="M20" s="130">
        <v>50.052999999999997</v>
      </c>
      <c r="N20" s="130">
        <v>53.456000000000003</v>
      </c>
      <c r="O20" s="130">
        <v>57.436</v>
      </c>
      <c r="P20" s="130">
        <v>57.503999819999997</v>
      </c>
      <c r="Q20" s="130">
        <v>65.945000579999999</v>
      </c>
      <c r="R20" s="130">
        <v>69.09</v>
      </c>
      <c r="S20" s="130">
        <v>71.531999999999996</v>
      </c>
      <c r="T20" s="130">
        <v>73.28</v>
      </c>
      <c r="U20" s="130">
        <v>76.39</v>
      </c>
      <c r="V20" s="130">
        <v>70.721999999999994</v>
      </c>
      <c r="W20" s="130">
        <v>77.400000000000006</v>
      </c>
      <c r="X20" s="130">
        <v>76.492000000000004</v>
      </c>
      <c r="Y20" s="130">
        <v>77.804000000000002</v>
      </c>
      <c r="Z20" s="130">
        <v>74.367999999999995</v>
      </c>
      <c r="AA20" s="130">
        <v>9.1859999999999999</v>
      </c>
      <c r="AB20" s="245">
        <f t="shared" si="0"/>
        <v>-87.647913080894995</v>
      </c>
    </row>
    <row r="21" spans="1:28" ht="18" customHeight="1">
      <c r="A21" s="30" t="s">
        <v>41</v>
      </c>
      <c r="B21" s="130">
        <v>235.18700000000001</v>
      </c>
      <c r="C21" s="130">
        <v>222.24600000000001</v>
      </c>
      <c r="D21" s="130">
        <v>227.92</v>
      </c>
      <c r="E21" s="130">
        <v>233.71899999999999</v>
      </c>
      <c r="F21" s="130">
        <v>230.12700000000001</v>
      </c>
      <c r="G21" s="130">
        <v>202.517</v>
      </c>
      <c r="H21" s="130">
        <v>202</v>
      </c>
      <c r="I21" s="130">
        <v>196.411</v>
      </c>
      <c r="J21" s="130">
        <v>199.435</v>
      </c>
      <c r="K21" s="130">
        <v>208.154</v>
      </c>
      <c r="L21" s="130">
        <v>208.39500000000001</v>
      </c>
      <c r="M21" s="130">
        <v>217.208</v>
      </c>
      <c r="N21" s="130">
        <v>229.39400000000001</v>
      </c>
      <c r="O21" s="130">
        <v>239.59198094000001</v>
      </c>
      <c r="P21" s="130">
        <v>246.09899971999999</v>
      </c>
      <c r="Q21" s="130">
        <v>287.40813026000001</v>
      </c>
      <c r="R21" s="130">
        <v>288.31599999999997</v>
      </c>
      <c r="S21" s="130">
        <v>294.61200000000002</v>
      </c>
      <c r="T21" s="130">
        <v>286.154</v>
      </c>
      <c r="U21" s="130">
        <v>276.48200000000003</v>
      </c>
      <c r="V21" s="130">
        <v>264.98</v>
      </c>
      <c r="W21" s="130">
        <v>261.25200000000001</v>
      </c>
      <c r="X21" s="130">
        <v>265.82400000000001</v>
      </c>
      <c r="Y21" s="130">
        <v>264.04000000000002</v>
      </c>
      <c r="Z21" s="130">
        <v>247.874</v>
      </c>
      <c r="AA21" s="130">
        <v>32.436</v>
      </c>
      <c r="AB21" s="245">
        <f t="shared" si="0"/>
        <v>-86.914319371938959</v>
      </c>
    </row>
    <row r="22" spans="1:28" ht="18" customHeight="1">
      <c r="A22" s="30" t="s">
        <v>545</v>
      </c>
      <c r="B22" s="130">
        <v>386.08800000000002</v>
      </c>
      <c r="C22" s="130">
        <v>360.36</v>
      </c>
      <c r="D22" s="130">
        <v>353.15100000000001</v>
      </c>
      <c r="E22" s="130">
        <v>358.24700000000001</v>
      </c>
      <c r="F22" s="130">
        <v>338.64800000000002</v>
      </c>
      <c r="G22" s="130">
        <v>243.43799999999999</v>
      </c>
      <c r="H22" s="130">
        <v>61.642000000000003</v>
      </c>
      <c r="I22" s="130">
        <v>60.982999999999997</v>
      </c>
      <c r="J22" s="130">
        <v>64.811000000000007</v>
      </c>
      <c r="K22" s="130">
        <v>58.874000000000002</v>
      </c>
      <c r="L22" s="130">
        <v>52.499000000000002</v>
      </c>
      <c r="M22" s="130">
        <v>1288.441</v>
      </c>
      <c r="N22" s="130">
        <v>1335.9549999999999</v>
      </c>
      <c r="O22" s="130">
        <v>1421.1388227599994</v>
      </c>
      <c r="P22" s="130">
        <v>1624.1460197400002</v>
      </c>
      <c r="Q22" s="130">
        <v>1872.9962726199997</v>
      </c>
      <c r="R22" s="130">
        <v>1933.566</v>
      </c>
      <c r="S22" s="130">
        <v>1966.17</v>
      </c>
      <c r="T22" s="130">
        <v>2046.328</v>
      </c>
      <c r="U22" s="130">
        <v>2343.87</v>
      </c>
      <c r="V22" s="130">
        <v>2192.7020000000002</v>
      </c>
      <c r="W22" s="130">
        <v>2429.4499999999998</v>
      </c>
      <c r="X22" s="130">
        <v>2590.614</v>
      </c>
      <c r="Y22" s="130">
        <v>2673.67</v>
      </c>
      <c r="Z22" s="130">
        <v>2729.6</v>
      </c>
      <c r="AA22" s="130">
        <v>375.68799999999999</v>
      </c>
      <c r="AB22" s="245">
        <f t="shared" si="0"/>
        <v>-86.236518171160597</v>
      </c>
    </row>
    <row r="23" spans="1:28" ht="18" customHeight="1">
      <c r="A23" s="30" t="s">
        <v>42</v>
      </c>
      <c r="B23" s="130">
        <v>174.749</v>
      </c>
      <c r="C23" s="130">
        <v>164.32</v>
      </c>
      <c r="D23" s="130">
        <v>157.41900000000001</v>
      </c>
      <c r="E23" s="130">
        <v>176.31399999999999</v>
      </c>
      <c r="F23" s="130">
        <v>177.37</v>
      </c>
      <c r="G23" s="130">
        <v>153.708</v>
      </c>
      <c r="H23" s="130">
        <v>160.97999999999999</v>
      </c>
      <c r="I23" s="130">
        <v>145.31</v>
      </c>
      <c r="J23" s="130">
        <v>142.816</v>
      </c>
      <c r="K23" s="130">
        <v>136.22200000000001</v>
      </c>
      <c r="L23" s="130">
        <v>142.511</v>
      </c>
      <c r="M23" s="130">
        <v>139.089</v>
      </c>
      <c r="N23" s="130">
        <v>146.76</v>
      </c>
      <c r="O23" s="130">
        <v>146.00404031999997</v>
      </c>
      <c r="P23" s="130">
        <v>148.48507942000003</v>
      </c>
      <c r="Q23" s="130">
        <v>165.96210276000002</v>
      </c>
      <c r="R23" s="130">
        <v>151.15799999999999</v>
      </c>
      <c r="S23" s="130">
        <v>146.416</v>
      </c>
      <c r="T23" s="130">
        <v>144.26400000000001</v>
      </c>
      <c r="U23" s="130">
        <v>134.398</v>
      </c>
      <c r="V23" s="130">
        <v>96.444000000000003</v>
      </c>
      <c r="W23" s="130">
        <v>88.823999999999998</v>
      </c>
      <c r="X23" s="130">
        <v>87.427999999999997</v>
      </c>
      <c r="Y23" s="130">
        <v>84.004000000000005</v>
      </c>
      <c r="Z23" s="130">
        <v>43.762</v>
      </c>
      <c r="AA23" s="131" t="s">
        <v>786</v>
      </c>
      <c r="AB23" s="245" t="str">
        <f t="shared" si="0"/>
        <v>-</v>
      </c>
    </row>
    <row r="24" spans="1:28" ht="18" customHeight="1">
      <c r="A24" s="30" t="s">
        <v>43</v>
      </c>
      <c r="B24" s="130">
        <v>32</v>
      </c>
      <c r="C24" s="130">
        <v>30.606999999999999</v>
      </c>
      <c r="D24" s="130">
        <v>30.600999999999999</v>
      </c>
      <c r="E24" s="130">
        <v>30.21</v>
      </c>
      <c r="F24" s="130">
        <v>26.754000000000001</v>
      </c>
      <c r="G24" s="130">
        <v>23.087</v>
      </c>
      <c r="H24" s="130">
        <v>17.962</v>
      </c>
      <c r="I24" s="130">
        <v>18.669</v>
      </c>
      <c r="J24" s="130">
        <v>20.533000000000001</v>
      </c>
      <c r="K24" s="130">
        <v>20.952999999999999</v>
      </c>
      <c r="L24" s="130">
        <v>20.641999999999999</v>
      </c>
      <c r="M24" s="130">
        <v>21.036999999999999</v>
      </c>
      <c r="N24" s="130">
        <v>19.526</v>
      </c>
      <c r="O24" s="130">
        <v>19.32900004</v>
      </c>
      <c r="P24" s="130">
        <v>20.095999640000002</v>
      </c>
      <c r="Q24" s="130">
        <v>24.07700028</v>
      </c>
      <c r="R24" s="130">
        <v>22.294</v>
      </c>
      <c r="S24" s="130">
        <v>23.466000000000001</v>
      </c>
      <c r="T24" s="130">
        <v>24.366</v>
      </c>
      <c r="U24" s="130">
        <v>30.225999999999999</v>
      </c>
      <c r="V24" s="130">
        <v>28.962</v>
      </c>
      <c r="W24" s="130">
        <v>31.172000000000001</v>
      </c>
      <c r="X24" s="130">
        <v>31.056000000000001</v>
      </c>
      <c r="Y24" s="130">
        <v>32.088000000000001</v>
      </c>
      <c r="Z24" s="130">
        <v>31.643999999999998</v>
      </c>
      <c r="AA24" s="130">
        <v>4.976</v>
      </c>
      <c r="AB24" s="245">
        <f t="shared" si="0"/>
        <v>-84.27506004297814</v>
      </c>
    </row>
    <row r="25" spans="1:28" ht="18" customHeight="1">
      <c r="A25" s="30" t="s">
        <v>48</v>
      </c>
      <c r="B25" s="130"/>
      <c r="C25" s="130"/>
      <c r="D25" s="130"/>
      <c r="E25" s="130"/>
      <c r="F25" s="130"/>
      <c r="G25" s="130"/>
      <c r="H25" s="130"/>
      <c r="I25" s="130"/>
      <c r="J25" s="130"/>
      <c r="K25" s="130"/>
      <c r="L25" s="130"/>
      <c r="M25" s="132">
        <v>0</v>
      </c>
      <c r="N25" s="132">
        <v>0</v>
      </c>
      <c r="O25" s="132"/>
      <c r="P25" s="132"/>
      <c r="Q25" s="132"/>
      <c r="R25" s="132"/>
      <c r="S25" s="132"/>
      <c r="T25" s="132"/>
      <c r="U25" s="132"/>
      <c r="V25" s="132">
        <v>1.9279999999999999</v>
      </c>
      <c r="W25" s="132">
        <v>4.0380000000000003</v>
      </c>
      <c r="X25" s="132">
        <v>5.2240000000000002</v>
      </c>
      <c r="Y25" s="132">
        <v>6.1859999999999999</v>
      </c>
      <c r="Z25" s="132">
        <v>6.1840000000000002</v>
      </c>
      <c r="AA25" s="132">
        <v>0.74199999999999999</v>
      </c>
      <c r="AB25" s="245">
        <f t="shared" si="0"/>
        <v>-88.001293661060799</v>
      </c>
    </row>
    <row r="26" spans="1:28" ht="18" customHeight="1">
      <c r="A26" s="30" t="s">
        <v>49</v>
      </c>
      <c r="B26" s="130">
        <v>31.091000000000001</v>
      </c>
      <c r="C26" s="130">
        <v>28.972999999999999</v>
      </c>
      <c r="D26" s="130">
        <v>28.395</v>
      </c>
      <c r="E26" s="130">
        <v>29.643000000000001</v>
      </c>
      <c r="F26" s="130">
        <v>30.105</v>
      </c>
      <c r="G26" s="130">
        <v>27.035</v>
      </c>
      <c r="H26" s="130">
        <v>25.826000000000001</v>
      </c>
      <c r="I26" s="130">
        <v>24.59</v>
      </c>
      <c r="J26" s="130">
        <v>24.846</v>
      </c>
      <c r="K26" s="130">
        <v>22.916</v>
      </c>
      <c r="L26" s="130">
        <v>22.456</v>
      </c>
      <c r="M26" s="130">
        <v>20.7</v>
      </c>
      <c r="N26" s="130">
        <v>19.219000000000001</v>
      </c>
      <c r="O26" s="130">
        <v>20.89099998</v>
      </c>
      <c r="P26" s="130">
        <v>20.2059997</v>
      </c>
      <c r="Q26" s="130">
        <v>24.600000680000001</v>
      </c>
      <c r="R26" s="130">
        <v>22.007999999999999</v>
      </c>
      <c r="S26" s="130">
        <v>20.108000000000001</v>
      </c>
      <c r="T26" s="130">
        <v>18.422000000000001</v>
      </c>
      <c r="U26" s="130">
        <v>17.506</v>
      </c>
      <c r="V26" s="130">
        <v>14.324</v>
      </c>
      <c r="W26" s="130">
        <v>13.496</v>
      </c>
      <c r="X26" s="130">
        <v>12.532</v>
      </c>
      <c r="Y26" s="130">
        <v>10.85</v>
      </c>
      <c r="Z26" s="130">
        <v>9.4740000000000002</v>
      </c>
      <c r="AA26" s="130">
        <v>1.964</v>
      </c>
      <c r="AB26" s="245">
        <f t="shared" si="0"/>
        <v>-79.269579902892119</v>
      </c>
    </row>
    <row r="27" spans="1:28" ht="18" customHeight="1">
      <c r="A27" s="30" t="s">
        <v>33</v>
      </c>
      <c r="B27" s="130">
        <v>43.180999999999997</v>
      </c>
      <c r="C27" s="130">
        <v>41.401000000000003</v>
      </c>
      <c r="D27" s="130">
        <v>39.779000000000003</v>
      </c>
      <c r="E27" s="130">
        <v>38.529000000000003</v>
      </c>
      <c r="F27" s="130">
        <v>36.456000000000003</v>
      </c>
      <c r="G27" s="130">
        <v>31.082999999999998</v>
      </c>
      <c r="H27" s="130">
        <v>25.105</v>
      </c>
      <c r="I27" s="130">
        <v>23.914000000000001</v>
      </c>
      <c r="J27" s="130">
        <v>25.192</v>
      </c>
      <c r="K27" s="130">
        <v>26.43</v>
      </c>
      <c r="L27" s="130">
        <v>25.414000000000001</v>
      </c>
      <c r="M27" s="130">
        <v>26.222000000000001</v>
      </c>
      <c r="N27" s="130">
        <v>25.256</v>
      </c>
      <c r="O27" s="130">
        <v>26.151</v>
      </c>
      <c r="P27" s="130">
        <v>29.111999660000002</v>
      </c>
      <c r="Q27" s="130">
        <v>33.501000440000006</v>
      </c>
      <c r="R27" s="130">
        <v>32.116</v>
      </c>
      <c r="S27" s="130">
        <v>33.884</v>
      </c>
      <c r="T27" s="130">
        <v>35.494</v>
      </c>
      <c r="U27" s="130">
        <v>43.45</v>
      </c>
      <c r="V27" s="130">
        <v>41.578000000000003</v>
      </c>
      <c r="W27" s="130">
        <v>46.646000000000001</v>
      </c>
      <c r="X27" s="130">
        <v>45.762</v>
      </c>
      <c r="Y27" s="130">
        <v>45.76</v>
      </c>
      <c r="Z27" s="130">
        <v>45.398000000000003</v>
      </c>
      <c r="AA27" s="130">
        <v>6.35</v>
      </c>
      <c r="AB27" s="245">
        <f t="shared" si="0"/>
        <v>-86.012599673994444</v>
      </c>
    </row>
    <row r="28" spans="1:28" ht="18" customHeight="1">
      <c r="A28" s="30" t="s">
        <v>44</v>
      </c>
      <c r="B28" s="130">
        <v>83.724000000000004</v>
      </c>
      <c r="C28" s="130">
        <v>87.227000000000004</v>
      </c>
      <c r="D28" s="130">
        <v>96.033000000000001</v>
      </c>
      <c r="E28" s="130">
        <v>102.46</v>
      </c>
      <c r="F28" s="130">
        <v>109.754</v>
      </c>
      <c r="G28" s="130">
        <v>97.781000000000006</v>
      </c>
      <c r="H28" s="130">
        <v>99.98</v>
      </c>
      <c r="I28" s="130">
        <v>93.301000000000002</v>
      </c>
      <c r="J28" s="130">
        <v>93.025000000000006</v>
      </c>
      <c r="K28" s="130">
        <v>87.033000000000001</v>
      </c>
      <c r="L28" s="130">
        <v>88.58</v>
      </c>
      <c r="M28" s="130">
        <v>95.117000000000004</v>
      </c>
      <c r="N28" s="130">
        <v>96.462000000000003</v>
      </c>
      <c r="O28" s="130">
        <v>101.38224038</v>
      </c>
      <c r="P28" s="130">
        <v>96.246039679999996</v>
      </c>
      <c r="Q28" s="130">
        <v>107.3868815</v>
      </c>
      <c r="R28" s="130">
        <v>105.616</v>
      </c>
      <c r="S28" s="130">
        <v>99.528000000000006</v>
      </c>
      <c r="T28" s="130">
        <v>106.316</v>
      </c>
      <c r="U28" s="130">
        <v>119.67</v>
      </c>
      <c r="V28" s="130">
        <v>112.422</v>
      </c>
      <c r="W28" s="130">
        <v>121.89400000000001</v>
      </c>
      <c r="X28" s="130">
        <v>125.89</v>
      </c>
      <c r="Y28" s="130">
        <v>142.36000000000001</v>
      </c>
      <c r="Z28" s="130">
        <v>146.626</v>
      </c>
      <c r="AA28" s="130">
        <v>22.85</v>
      </c>
      <c r="AB28" s="245">
        <f t="shared" si="0"/>
        <v>-84.416133564306477</v>
      </c>
    </row>
    <row r="29" spans="1:28" ht="18" customHeight="1">
      <c r="A29" s="30" t="s">
        <v>427</v>
      </c>
      <c r="B29" s="130">
        <v>69.581999999999994</v>
      </c>
      <c r="C29" s="130">
        <v>68.488</v>
      </c>
      <c r="D29" s="130">
        <v>70.132000000000005</v>
      </c>
      <c r="E29" s="130">
        <v>72.525000000000006</v>
      </c>
      <c r="F29" s="130">
        <v>71.622</v>
      </c>
      <c r="G29" s="130">
        <v>61.292999999999999</v>
      </c>
      <c r="H29" s="130">
        <v>62.65</v>
      </c>
      <c r="I29" s="130">
        <v>57.256</v>
      </c>
      <c r="J29" s="130">
        <v>59.517000000000003</v>
      </c>
      <c r="K29" s="130">
        <v>58.798999999999999</v>
      </c>
      <c r="L29" s="130">
        <v>58.957000000000001</v>
      </c>
      <c r="M29" s="130">
        <v>62.616999999999997</v>
      </c>
      <c r="N29" s="130">
        <v>67.305999999999997</v>
      </c>
      <c r="O29" s="130">
        <v>71.563980219999991</v>
      </c>
      <c r="P29" s="130">
        <v>78.729039920000005</v>
      </c>
      <c r="Q29" s="130">
        <v>87.30488158</v>
      </c>
      <c r="R29" s="130">
        <v>85.808000000000007</v>
      </c>
      <c r="S29" s="130">
        <v>87.067999999999998</v>
      </c>
      <c r="T29" s="130">
        <v>82.05</v>
      </c>
      <c r="U29" s="130">
        <v>79.078000000000003</v>
      </c>
      <c r="V29" s="130">
        <v>73.736000000000004</v>
      </c>
      <c r="W29" s="130">
        <v>70.674000000000007</v>
      </c>
      <c r="X29" s="130">
        <v>67.947999999999993</v>
      </c>
      <c r="Y29" s="130">
        <v>67.768000000000001</v>
      </c>
      <c r="Z29" s="130">
        <v>59.79</v>
      </c>
      <c r="AA29" s="130">
        <v>8.3000000000000007</v>
      </c>
      <c r="AB29" s="245">
        <f t="shared" si="0"/>
        <v>-86.118079946479341</v>
      </c>
    </row>
    <row r="30" spans="1:28" ht="18" customHeight="1">
      <c r="A30" s="30" t="s">
        <v>52</v>
      </c>
      <c r="B30" s="130">
        <v>28.673999999999999</v>
      </c>
      <c r="C30" s="130">
        <v>26.477</v>
      </c>
      <c r="D30" s="130">
        <v>24.547999999999998</v>
      </c>
      <c r="E30" s="130">
        <v>24.384</v>
      </c>
      <c r="F30" s="130">
        <v>22.693000000000001</v>
      </c>
      <c r="G30" s="130">
        <v>18.545000000000002</v>
      </c>
      <c r="H30" s="130">
        <v>14.034000000000001</v>
      </c>
      <c r="I30" s="130">
        <v>13.625999999999999</v>
      </c>
      <c r="J30" s="130">
        <v>16.385000000000002</v>
      </c>
      <c r="K30" s="130">
        <v>16.224</v>
      </c>
      <c r="L30" s="130">
        <v>15.879</v>
      </c>
      <c r="M30" s="130">
        <v>15.704000000000001</v>
      </c>
      <c r="N30" s="130">
        <v>16.329000000000001</v>
      </c>
      <c r="O30" s="130">
        <v>17.426000139999999</v>
      </c>
      <c r="P30" s="130">
        <v>18.690999980000001</v>
      </c>
      <c r="Q30" s="130">
        <v>23.774999820000005</v>
      </c>
      <c r="R30" s="130">
        <v>22.692</v>
      </c>
      <c r="S30" s="130">
        <v>22.754000000000001</v>
      </c>
      <c r="T30" s="130">
        <v>23.568000000000001</v>
      </c>
      <c r="U30" s="130">
        <v>30.33</v>
      </c>
      <c r="V30" s="130">
        <v>28.654</v>
      </c>
      <c r="W30" s="130">
        <v>32.984000000000002</v>
      </c>
      <c r="X30" s="130">
        <v>34.363999999999997</v>
      </c>
      <c r="Y30" s="130">
        <v>35.372</v>
      </c>
      <c r="Z30" s="130">
        <v>34.92</v>
      </c>
      <c r="AA30" s="130">
        <v>4.8520000000000003</v>
      </c>
      <c r="AB30" s="245">
        <f t="shared" si="0"/>
        <v>-86.105383734249713</v>
      </c>
    </row>
    <row r="31" spans="1:28" ht="18" customHeight="1">
      <c r="A31" s="30" t="s">
        <v>35</v>
      </c>
      <c r="B31" s="130"/>
      <c r="C31" s="130"/>
      <c r="D31" s="130"/>
      <c r="E31" s="130"/>
      <c r="F31" s="130"/>
      <c r="G31" s="130"/>
      <c r="H31" s="130"/>
      <c r="I31" s="130"/>
      <c r="J31" s="130"/>
      <c r="K31" s="130"/>
      <c r="L31" s="130"/>
      <c r="M31" s="132">
        <v>0</v>
      </c>
      <c r="N31" s="132">
        <v>0</v>
      </c>
      <c r="O31" s="132"/>
      <c r="P31" s="132"/>
      <c r="Q31" s="132"/>
      <c r="R31" s="132"/>
      <c r="S31" s="132"/>
      <c r="T31" s="132"/>
      <c r="U31" s="132"/>
      <c r="V31" s="130">
        <v>3.8479999999999999</v>
      </c>
      <c r="W31" s="130">
        <v>8.1959999999999997</v>
      </c>
      <c r="X31" s="130">
        <v>9.4580000000000002</v>
      </c>
      <c r="Y31" s="130">
        <v>10.24</v>
      </c>
      <c r="Z31" s="130">
        <v>8.9459999999999997</v>
      </c>
      <c r="AA31" s="130">
        <v>1.28</v>
      </c>
      <c r="AB31" s="245">
        <f t="shared" si="0"/>
        <v>-85.691929353901187</v>
      </c>
    </row>
    <row r="32" spans="1:28" ht="18" customHeight="1">
      <c r="A32" s="30" t="s">
        <v>34</v>
      </c>
      <c r="B32" s="130">
        <v>66.451999999999998</v>
      </c>
      <c r="C32" s="130">
        <v>69.546000000000006</v>
      </c>
      <c r="D32" s="130">
        <v>58.058</v>
      </c>
      <c r="E32" s="130">
        <v>53.451000000000001</v>
      </c>
      <c r="F32" s="130">
        <v>43.143999999999998</v>
      </c>
      <c r="G32" s="130">
        <v>38.460999999999999</v>
      </c>
      <c r="H32" s="130">
        <v>34.951999999999998</v>
      </c>
      <c r="I32" s="130">
        <v>32.773000000000003</v>
      </c>
      <c r="J32" s="130">
        <v>32.381</v>
      </c>
      <c r="K32" s="130">
        <v>34.685000000000002</v>
      </c>
      <c r="L32" s="130">
        <v>35.15</v>
      </c>
      <c r="M32" s="130">
        <v>35.734000000000002</v>
      </c>
      <c r="N32" s="130">
        <v>34.704000000000001</v>
      </c>
      <c r="O32" s="130">
        <v>34.004000079999997</v>
      </c>
      <c r="P32" s="130">
        <v>37.018999440000002</v>
      </c>
      <c r="Q32" s="130">
        <v>40.985999799999995</v>
      </c>
      <c r="R32" s="130">
        <v>40.887999999999998</v>
      </c>
      <c r="S32" s="130">
        <v>45.058</v>
      </c>
      <c r="T32" s="130">
        <v>47.002000000000002</v>
      </c>
      <c r="U32" s="130">
        <v>54.753999999999998</v>
      </c>
      <c r="V32" s="130">
        <v>49.305999999999997</v>
      </c>
      <c r="W32" s="130">
        <v>54.624000000000002</v>
      </c>
      <c r="X32" s="130">
        <v>53.591999999999999</v>
      </c>
      <c r="Y32" s="130">
        <v>54.433999999999997</v>
      </c>
      <c r="Z32" s="130">
        <v>54.048000000000002</v>
      </c>
      <c r="AA32" s="130">
        <v>6.5759999999999996</v>
      </c>
      <c r="AB32" s="245">
        <f t="shared" si="0"/>
        <v>-87.833037300177622</v>
      </c>
    </row>
    <row r="33" spans="1:39" ht="18" customHeight="1">
      <c r="A33" s="30" t="s">
        <v>45</v>
      </c>
      <c r="B33" s="130">
        <v>17.042000000000002</v>
      </c>
      <c r="C33" s="130">
        <v>17.134</v>
      </c>
      <c r="D33" s="130">
        <v>17.39</v>
      </c>
      <c r="E33" s="130">
        <v>16.613</v>
      </c>
      <c r="F33" s="130">
        <v>15.135</v>
      </c>
      <c r="G33" s="130">
        <v>12.656000000000001</v>
      </c>
      <c r="H33" s="130">
        <v>10.592000000000001</v>
      </c>
      <c r="I33" s="130">
        <v>9.9290000000000003</v>
      </c>
      <c r="J33" s="130">
        <v>10.821999999999999</v>
      </c>
      <c r="K33" s="130">
        <v>11.71</v>
      </c>
      <c r="L33" s="130">
        <v>10.936999999999999</v>
      </c>
      <c r="M33" s="130">
        <v>12.445</v>
      </c>
      <c r="N33" s="130">
        <v>13.542</v>
      </c>
      <c r="O33" s="130">
        <v>15.146000059999999</v>
      </c>
      <c r="P33" s="130">
        <v>18.20899936</v>
      </c>
      <c r="Q33" s="130">
        <v>23.9119998</v>
      </c>
      <c r="R33" s="130">
        <v>24.297999999999998</v>
      </c>
      <c r="S33" s="130">
        <v>25.468</v>
      </c>
      <c r="T33" s="130">
        <v>27.3</v>
      </c>
      <c r="U33" s="130">
        <v>33.567999999999998</v>
      </c>
      <c r="V33" s="130">
        <v>30.92</v>
      </c>
      <c r="W33" s="130">
        <v>35.962000000000003</v>
      </c>
      <c r="X33" s="130">
        <v>36.212000000000003</v>
      </c>
      <c r="Y33" s="130">
        <v>35.36</v>
      </c>
      <c r="Z33" s="130">
        <v>34.774000000000001</v>
      </c>
      <c r="AA33" s="130">
        <v>5.4180000000000001</v>
      </c>
      <c r="AB33" s="245">
        <f t="shared" si="0"/>
        <v>-84.419393799965491</v>
      </c>
    </row>
    <row r="34" spans="1:39" ht="18" customHeight="1">
      <c r="A34" s="30" t="s">
        <v>55</v>
      </c>
      <c r="B34" s="130">
        <v>77.569999999999993</v>
      </c>
      <c r="C34" s="130">
        <v>73.570999999999998</v>
      </c>
      <c r="D34" s="130">
        <v>76.986999999999995</v>
      </c>
      <c r="E34" s="130">
        <v>79.512</v>
      </c>
      <c r="F34" s="130">
        <v>79.545000000000002</v>
      </c>
      <c r="G34" s="130">
        <v>69.930999999999997</v>
      </c>
      <c r="H34" s="130">
        <v>63.994</v>
      </c>
      <c r="I34" s="130">
        <v>61.563000000000002</v>
      </c>
      <c r="J34" s="130">
        <v>66.433000000000007</v>
      </c>
      <c r="K34" s="130">
        <v>66.983999999999995</v>
      </c>
      <c r="L34" s="130">
        <v>71.825000000000003</v>
      </c>
      <c r="M34" s="130">
        <v>75.218000000000004</v>
      </c>
      <c r="N34" s="130">
        <v>81.584999999999994</v>
      </c>
      <c r="O34" s="130">
        <v>82.299020339999998</v>
      </c>
      <c r="P34" s="130">
        <v>83.493999920000007</v>
      </c>
      <c r="Q34" s="130">
        <v>96.511123940000004</v>
      </c>
      <c r="R34" s="130">
        <v>96.194000000000003</v>
      </c>
      <c r="S34" s="130">
        <v>98.63</v>
      </c>
      <c r="T34" s="130">
        <v>95.97</v>
      </c>
      <c r="U34" s="130">
        <v>103.104</v>
      </c>
      <c r="V34" s="130">
        <v>99.534000000000006</v>
      </c>
      <c r="W34" s="130">
        <v>104.57599999999999</v>
      </c>
      <c r="X34" s="130">
        <v>109.39400000000001</v>
      </c>
      <c r="Y34" s="130">
        <v>109.03</v>
      </c>
      <c r="Z34" s="130">
        <v>108.85599999999999</v>
      </c>
      <c r="AA34" s="130">
        <v>13.667999999999999</v>
      </c>
      <c r="AB34" s="245">
        <f t="shared" si="0"/>
        <v>-87.443962666274714</v>
      </c>
    </row>
    <row r="35" spans="1:39" ht="18" customHeight="1">
      <c r="A35" s="30" t="s">
        <v>38</v>
      </c>
      <c r="B35" s="130">
        <v>9.609</v>
      </c>
      <c r="C35" s="130">
        <v>10.64</v>
      </c>
      <c r="D35" s="130">
        <v>9.6910000000000007</v>
      </c>
      <c r="E35" s="130">
        <v>9.3290000000000006</v>
      </c>
      <c r="F35" s="130">
        <v>8.6170000000000009</v>
      </c>
      <c r="G35" s="130">
        <v>7.4390000000000001</v>
      </c>
      <c r="H35" s="130">
        <v>5.3330000000000002</v>
      </c>
      <c r="I35" s="130">
        <v>5.3650000000000002</v>
      </c>
      <c r="J35" s="130">
        <v>6.319</v>
      </c>
      <c r="K35" s="130">
        <v>5.8739999999999997</v>
      </c>
      <c r="L35" s="130">
        <v>6.4989999999999997</v>
      </c>
      <c r="M35" s="130">
        <v>6.53</v>
      </c>
      <c r="N35" s="130">
        <v>6.9530000000000003</v>
      </c>
      <c r="O35" s="130">
        <v>7.3790000800000008</v>
      </c>
      <c r="P35" s="130">
        <v>8.452</v>
      </c>
      <c r="Q35" s="130">
        <v>9.1649999999999991</v>
      </c>
      <c r="R35" s="130">
        <v>9.9060000000000006</v>
      </c>
      <c r="S35" s="130">
        <v>9.9239999999999995</v>
      </c>
      <c r="T35" s="130">
        <v>10.404</v>
      </c>
      <c r="U35" s="130">
        <v>13.256</v>
      </c>
      <c r="V35" s="130">
        <v>12.731999999999999</v>
      </c>
      <c r="W35" s="130">
        <v>14.984</v>
      </c>
      <c r="X35" s="130">
        <v>14.981999999999999</v>
      </c>
      <c r="Y35" s="130">
        <v>15.884</v>
      </c>
      <c r="Z35" s="130">
        <v>15.852</v>
      </c>
      <c r="AA35" s="130">
        <v>2.7559999999999998</v>
      </c>
      <c r="AB35" s="245">
        <f t="shared" si="0"/>
        <v>-82.614181175876851</v>
      </c>
    </row>
    <row r="36" spans="1:39" ht="18" customHeight="1">
      <c r="A36" s="30" t="s">
        <v>47</v>
      </c>
      <c r="B36" s="130">
        <v>28.385000000000002</v>
      </c>
      <c r="C36" s="130">
        <v>31.068000000000001</v>
      </c>
      <c r="D36" s="130">
        <v>31.71</v>
      </c>
      <c r="E36" s="130">
        <v>33.697000000000003</v>
      </c>
      <c r="F36" s="130">
        <v>34.572000000000003</v>
      </c>
      <c r="G36" s="130">
        <v>29.908000000000001</v>
      </c>
      <c r="H36" s="130">
        <v>26.114999999999998</v>
      </c>
      <c r="I36" s="130">
        <v>24.928000000000001</v>
      </c>
      <c r="J36" s="130">
        <v>26.353000000000002</v>
      </c>
      <c r="K36" s="130">
        <v>27.483000000000001</v>
      </c>
      <c r="L36" s="130">
        <v>29.606999999999999</v>
      </c>
      <c r="M36" s="130">
        <v>32.186</v>
      </c>
      <c r="N36" s="130">
        <v>35.146999999999998</v>
      </c>
      <c r="O36" s="130">
        <v>37.579000200000003</v>
      </c>
      <c r="P36" s="130">
        <v>39.641999259999999</v>
      </c>
      <c r="Q36" s="130">
        <v>49.687001539999997</v>
      </c>
      <c r="R36" s="130">
        <v>58.847999999999999</v>
      </c>
      <c r="S36" s="130">
        <v>61.527999999999999</v>
      </c>
      <c r="T36" s="130">
        <v>63.024000000000001</v>
      </c>
      <c r="U36" s="130">
        <v>70.682000000000002</v>
      </c>
      <c r="V36" s="130">
        <v>70.89</v>
      </c>
      <c r="W36" s="130">
        <v>74.25</v>
      </c>
      <c r="X36" s="130">
        <v>73.492000000000004</v>
      </c>
      <c r="Y36" s="130">
        <v>77.569999999999993</v>
      </c>
      <c r="Z36" s="130">
        <v>74.046000000000006</v>
      </c>
      <c r="AA36" s="130">
        <v>10.992000000000001</v>
      </c>
      <c r="AB36" s="245">
        <f t="shared" si="0"/>
        <v>-85.155173810874317</v>
      </c>
    </row>
    <row r="37" spans="1:39" ht="18" customHeight="1">
      <c r="A37" s="133" t="s">
        <v>546</v>
      </c>
      <c r="B37" s="130">
        <v>733.02599999999995</v>
      </c>
      <c r="C37" s="130">
        <v>743.35500000000002</v>
      </c>
      <c r="D37" s="130">
        <v>822.35799999999995</v>
      </c>
      <c r="E37" s="130">
        <v>896.50099999999998</v>
      </c>
      <c r="F37" s="130">
        <v>1031.2280000000001</v>
      </c>
      <c r="G37" s="130">
        <v>987.077</v>
      </c>
      <c r="H37" s="130">
        <v>1264.8150000000001</v>
      </c>
      <c r="I37" s="130">
        <v>1109.886</v>
      </c>
      <c r="J37" s="130">
        <v>1114.9179999999999</v>
      </c>
      <c r="K37" s="130">
        <v>1044.0039999999999</v>
      </c>
      <c r="L37" s="130">
        <v>1129.394</v>
      </c>
      <c r="M37" s="132">
        <v>0</v>
      </c>
      <c r="N37" s="132">
        <v>0</v>
      </c>
      <c r="O37" s="132">
        <v>0</v>
      </c>
      <c r="P37" s="132">
        <v>0</v>
      </c>
      <c r="Q37" s="132">
        <v>0</v>
      </c>
      <c r="R37" s="132">
        <v>0</v>
      </c>
      <c r="S37" s="132">
        <v>0</v>
      </c>
      <c r="T37" s="132">
        <v>0</v>
      </c>
      <c r="U37" s="132">
        <v>0</v>
      </c>
      <c r="V37" s="132">
        <v>0</v>
      </c>
      <c r="W37" s="132">
        <v>0</v>
      </c>
      <c r="X37" s="132">
        <v>0</v>
      </c>
      <c r="Y37" s="132">
        <v>0</v>
      </c>
      <c r="Z37" s="132">
        <v>0</v>
      </c>
      <c r="AA37" s="132" t="s">
        <v>5</v>
      </c>
      <c r="AB37" s="245" t="str">
        <f t="shared" si="0"/>
        <v>-</v>
      </c>
    </row>
    <row r="38" spans="1:39" ht="18" customHeight="1">
      <c r="A38" s="134" t="s">
        <v>321</v>
      </c>
      <c r="B38" s="135">
        <v>4567.1499999999996</v>
      </c>
      <c r="C38" s="135">
        <v>4536.2820000000002</v>
      </c>
      <c r="D38" s="135">
        <v>4702.3879999999999</v>
      </c>
      <c r="E38" s="135">
        <v>5188.6869999999999</v>
      </c>
      <c r="F38" s="135">
        <v>5476.51</v>
      </c>
      <c r="G38" s="135">
        <v>4972.5620000000008</v>
      </c>
      <c r="H38" s="135">
        <v>5279.6779999999999</v>
      </c>
      <c r="I38" s="135">
        <v>4862.4399999999996</v>
      </c>
      <c r="J38" s="135">
        <v>5014.9180000000006</v>
      </c>
      <c r="K38" s="135">
        <v>4887.2210000000014</v>
      </c>
      <c r="L38" s="135">
        <v>5216.4019999999991</v>
      </c>
      <c r="M38" s="135">
        <v>5557.8819999999996</v>
      </c>
      <c r="N38" s="135">
        <v>5807.4130000000014</v>
      </c>
      <c r="O38" s="135">
        <v>6129.0292877200027</v>
      </c>
      <c r="P38" s="135">
        <v>6641.1821905800034</v>
      </c>
      <c r="Q38" s="135">
        <v>7418.7836727599915</v>
      </c>
      <c r="R38" s="135">
        <v>7598.5119999999997</v>
      </c>
      <c r="S38" s="135">
        <v>7744.86</v>
      </c>
      <c r="T38" s="135">
        <v>7978.4579999999996</v>
      </c>
      <c r="U38" s="135">
        <v>8669.2520000000004</v>
      </c>
      <c r="V38" s="135">
        <v>8406.43</v>
      </c>
      <c r="W38" s="135">
        <v>9048.9959999999992</v>
      </c>
      <c r="X38" s="135">
        <v>9618</v>
      </c>
      <c r="Y38" s="135">
        <v>9921.6039999999994</v>
      </c>
      <c r="Z38" s="135">
        <v>9810.0139999999992</v>
      </c>
      <c r="AA38" s="135">
        <v>1355.962</v>
      </c>
      <c r="AB38" s="245">
        <f t="shared" si="0"/>
        <v>-86.177777116322162</v>
      </c>
    </row>
    <row r="39" spans="1:39" ht="23.25" customHeight="1">
      <c r="A39" s="95"/>
      <c r="B39" s="96"/>
      <c r="C39" s="96"/>
      <c r="D39" s="96"/>
      <c r="E39" s="96"/>
      <c r="F39" s="96"/>
      <c r="G39" s="96"/>
      <c r="H39" s="96"/>
      <c r="I39" s="96"/>
      <c r="J39" s="96"/>
      <c r="K39" s="96"/>
      <c r="L39" s="96"/>
      <c r="M39" s="96"/>
      <c r="N39" s="96"/>
      <c r="O39" s="96"/>
      <c r="P39" s="96"/>
      <c r="Q39" s="96"/>
      <c r="R39" s="96"/>
      <c r="S39" s="96"/>
      <c r="T39" s="96"/>
      <c r="U39" s="96"/>
      <c r="V39" s="96"/>
      <c r="W39" s="96"/>
      <c r="X39" s="96"/>
      <c r="Y39" s="96"/>
      <c r="Z39" s="97"/>
      <c r="AA39" s="97"/>
    </row>
    <row r="40" spans="1:39" ht="33" customHeight="1">
      <c r="A40" s="192"/>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88"/>
    </row>
    <row r="41" spans="1:39" ht="33" customHeight="1">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89"/>
    </row>
    <row r="42" spans="1:39" ht="12.95" customHeight="1">
      <c r="E42" s="74"/>
      <c r="F42" s="74"/>
      <c r="G42" s="75"/>
      <c r="H42" s="75"/>
      <c r="I42" s="75"/>
      <c r="J42" s="75"/>
      <c r="K42" s="75"/>
      <c r="L42" s="75"/>
    </row>
    <row r="43" spans="1:39" ht="23.25" customHeight="1"/>
    <row r="44" spans="1:39" ht="24" customHeight="1"/>
    <row r="45" spans="1:39" ht="35.25" customHeight="1"/>
    <row r="46" spans="1:39" ht="18" customHeight="1">
      <c r="AD46" s="76"/>
      <c r="AE46" s="76"/>
      <c r="AF46" s="76"/>
      <c r="AG46" s="76"/>
      <c r="AH46" s="76"/>
      <c r="AI46" s="76"/>
      <c r="AJ46" s="76"/>
      <c r="AK46" s="76"/>
      <c r="AL46" s="76"/>
      <c r="AM46" s="76"/>
    </row>
    <row r="47" spans="1:39" ht="18" customHeight="1">
      <c r="AD47" s="76"/>
      <c r="AE47" s="76"/>
      <c r="AF47" s="76"/>
      <c r="AG47" s="76"/>
      <c r="AH47" s="76"/>
      <c r="AI47" s="76"/>
      <c r="AJ47" s="76"/>
      <c r="AK47" s="76"/>
      <c r="AL47" s="76"/>
      <c r="AM47" s="76"/>
    </row>
    <row r="48" spans="1:39" ht="18" customHeight="1">
      <c r="AD48" s="76"/>
      <c r="AE48" s="76"/>
      <c r="AF48" s="76"/>
      <c r="AG48" s="76"/>
      <c r="AH48" s="76"/>
      <c r="AI48" s="76"/>
      <c r="AJ48" s="76"/>
      <c r="AK48" s="76"/>
      <c r="AL48" s="76"/>
      <c r="AM48" s="76"/>
    </row>
    <row r="49" spans="30:39" ht="18" customHeight="1">
      <c r="AD49" s="76"/>
      <c r="AE49" s="76"/>
      <c r="AF49" s="76"/>
      <c r="AG49" s="76"/>
      <c r="AH49" s="76"/>
      <c r="AI49" s="76"/>
      <c r="AJ49" s="76"/>
      <c r="AK49" s="76"/>
      <c r="AL49" s="76"/>
      <c r="AM49" s="76"/>
    </row>
    <row r="50" spans="30:39" ht="18" customHeight="1">
      <c r="AD50" s="76"/>
      <c r="AE50" s="76"/>
      <c r="AF50" s="76"/>
      <c r="AG50" s="76"/>
      <c r="AH50" s="76"/>
      <c r="AI50" s="76"/>
      <c r="AJ50" s="76"/>
      <c r="AK50" s="76"/>
      <c r="AL50" s="76"/>
      <c r="AM50" s="76"/>
    </row>
    <row r="51" spans="30:39" ht="18" customHeight="1">
      <c r="AD51" s="76"/>
      <c r="AE51" s="76"/>
      <c r="AF51" s="76"/>
      <c r="AG51" s="76"/>
      <c r="AH51" s="76"/>
      <c r="AI51" s="76"/>
      <c r="AJ51" s="76"/>
      <c r="AK51" s="76"/>
      <c r="AL51" s="76"/>
      <c r="AM51" s="76"/>
    </row>
    <row r="52" spans="30:39" ht="18" customHeight="1">
      <c r="AD52" s="76"/>
      <c r="AE52" s="76"/>
      <c r="AF52" s="76"/>
      <c r="AG52" s="76"/>
      <c r="AH52" s="76"/>
      <c r="AI52" s="76"/>
      <c r="AJ52" s="76"/>
      <c r="AK52" s="76"/>
      <c r="AL52" s="76"/>
      <c r="AM52" s="76"/>
    </row>
    <row r="53" spans="30:39" ht="18" customHeight="1">
      <c r="AD53" s="76"/>
      <c r="AE53" s="76"/>
      <c r="AF53" s="76"/>
      <c r="AG53" s="76"/>
      <c r="AH53" s="76"/>
      <c r="AI53" s="76"/>
      <c r="AJ53" s="76"/>
      <c r="AK53" s="76"/>
      <c r="AL53" s="76"/>
      <c r="AM53" s="76"/>
    </row>
    <row r="54" spans="30:39" ht="18" customHeight="1">
      <c r="AD54" s="76"/>
      <c r="AE54" s="76"/>
      <c r="AF54" s="76"/>
      <c r="AG54" s="76"/>
      <c r="AH54" s="76"/>
      <c r="AI54" s="76"/>
      <c r="AJ54" s="76"/>
      <c r="AK54" s="76"/>
      <c r="AL54" s="76"/>
      <c r="AM54" s="76"/>
    </row>
    <row r="55" spans="30:39" ht="18" customHeight="1">
      <c r="AD55" s="76"/>
      <c r="AE55" s="76"/>
      <c r="AF55" s="76"/>
      <c r="AG55" s="76"/>
      <c r="AH55" s="76"/>
      <c r="AI55" s="76"/>
      <c r="AJ55" s="76"/>
      <c r="AK55" s="76"/>
      <c r="AL55" s="76"/>
      <c r="AM55" s="76"/>
    </row>
    <row r="56" spans="30:39" ht="18" customHeight="1">
      <c r="AD56" s="76"/>
      <c r="AE56" s="76"/>
      <c r="AF56" s="76"/>
      <c r="AG56" s="76"/>
      <c r="AH56" s="76"/>
      <c r="AI56" s="76"/>
      <c r="AJ56" s="76"/>
      <c r="AK56" s="76"/>
      <c r="AL56" s="76"/>
      <c r="AM56" s="76"/>
    </row>
    <row r="57" spans="30:39" ht="18" customHeight="1">
      <c r="AD57" s="76"/>
      <c r="AE57" s="76"/>
      <c r="AF57" s="76"/>
      <c r="AG57" s="76"/>
      <c r="AH57" s="76"/>
      <c r="AI57" s="76"/>
      <c r="AJ57" s="76"/>
      <c r="AK57" s="76"/>
      <c r="AL57" s="76"/>
      <c r="AM57" s="76"/>
    </row>
    <row r="58" spans="30:39" ht="18" customHeight="1">
      <c r="AD58" s="76"/>
      <c r="AE58" s="76"/>
      <c r="AF58" s="76"/>
      <c r="AG58" s="76"/>
      <c r="AH58" s="76"/>
      <c r="AI58" s="76"/>
      <c r="AJ58" s="76"/>
      <c r="AK58" s="76"/>
      <c r="AL58" s="76"/>
      <c r="AM58" s="76"/>
    </row>
    <row r="59" spans="30:39" ht="18" customHeight="1">
      <c r="AD59" s="76"/>
      <c r="AE59" s="76"/>
      <c r="AF59" s="76"/>
      <c r="AG59" s="76"/>
      <c r="AH59" s="76"/>
      <c r="AI59" s="76"/>
      <c r="AJ59" s="76"/>
      <c r="AK59" s="76"/>
      <c r="AL59" s="76"/>
      <c r="AM59" s="76"/>
    </row>
    <row r="60" spans="30:39" ht="18" customHeight="1">
      <c r="AD60" s="76"/>
      <c r="AE60" s="76"/>
      <c r="AF60" s="76"/>
      <c r="AG60" s="76"/>
      <c r="AH60" s="76"/>
      <c r="AI60" s="76"/>
      <c r="AJ60" s="76"/>
      <c r="AK60" s="76"/>
      <c r="AL60" s="76"/>
      <c r="AM60" s="76"/>
    </row>
    <row r="61" spans="30:39" ht="18" customHeight="1">
      <c r="AD61" s="76"/>
      <c r="AE61" s="76"/>
      <c r="AF61" s="76"/>
      <c r="AG61" s="76"/>
      <c r="AH61" s="76"/>
      <c r="AI61" s="76"/>
      <c r="AJ61" s="76"/>
      <c r="AK61" s="76"/>
      <c r="AL61" s="76"/>
      <c r="AM61" s="76"/>
    </row>
    <row r="62" spans="30:39" ht="18" customHeight="1">
      <c r="AD62" s="76"/>
      <c r="AE62" s="76"/>
      <c r="AF62" s="76"/>
      <c r="AG62" s="76"/>
      <c r="AH62" s="76"/>
      <c r="AI62" s="76"/>
      <c r="AJ62" s="76"/>
      <c r="AK62" s="76"/>
      <c r="AL62" s="76"/>
      <c r="AM62" s="76"/>
    </row>
    <row r="63" spans="30:39" ht="18" customHeight="1">
      <c r="AD63" s="76"/>
      <c r="AE63" s="76"/>
      <c r="AF63" s="76"/>
      <c r="AG63" s="76"/>
      <c r="AH63" s="76"/>
      <c r="AI63" s="76"/>
      <c r="AJ63" s="76"/>
      <c r="AK63" s="76"/>
      <c r="AL63" s="76"/>
      <c r="AM63" s="76"/>
    </row>
    <row r="64" spans="30:39" ht="18" customHeight="1">
      <c r="AD64" s="76"/>
      <c r="AE64" s="76"/>
      <c r="AF64" s="76"/>
      <c r="AG64" s="76"/>
      <c r="AH64" s="76"/>
      <c r="AI64" s="76"/>
      <c r="AJ64" s="76"/>
      <c r="AK64" s="76"/>
      <c r="AL64" s="76"/>
      <c r="AM64" s="76"/>
    </row>
    <row r="65" spans="30:39" ht="18" customHeight="1">
      <c r="AD65" s="76"/>
      <c r="AE65" s="76"/>
      <c r="AF65" s="76"/>
      <c r="AG65" s="76"/>
      <c r="AH65" s="76"/>
      <c r="AI65" s="76"/>
      <c r="AJ65" s="76"/>
      <c r="AK65" s="76"/>
      <c r="AL65" s="76"/>
      <c r="AM65" s="76"/>
    </row>
    <row r="66" spans="30:39" ht="18" customHeight="1">
      <c r="AD66" s="76"/>
      <c r="AE66" s="76"/>
      <c r="AF66" s="76"/>
      <c r="AG66" s="76"/>
      <c r="AH66" s="76"/>
      <c r="AI66" s="76"/>
      <c r="AJ66" s="76"/>
      <c r="AK66" s="76"/>
      <c r="AL66" s="76"/>
      <c r="AM66" s="76"/>
    </row>
    <row r="67" spans="30:39" ht="18" customHeight="1">
      <c r="AD67" s="76"/>
      <c r="AE67" s="76"/>
      <c r="AF67" s="76"/>
      <c r="AG67" s="76"/>
      <c r="AH67" s="76"/>
      <c r="AI67" s="76"/>
      <c r="AJ67" s="76"/>
      <c r="AK67" s="76"/>
      <c r="AL67" s="76"/>
      <c r="AM67" s="76"/>
    </row>
    <row r="68" spans="30:39" ht="18" customHeight="1">
      <c r="AD68" s="76"/>
      <c r="AE68" s="76"/>
      <c r="AF68" s="76"/>
      <c r="AG68" s="76"/>
      <c r="AH68" s="76"/>
      <c r="AI68" s="76"/>
      <c r="AJ68" s="76"/>
      <c r="AK68" s="76"/>
      <c r="AL68" s="76"/>
      <c r="AM68" s="76"/>
    </row>
    <row r="69" spans="30:39" ht="18" customHeight="1">
      <c r="AD69" s="76"/>
      <c r="AE69" s="76"/>
      <c r="AF69" s="76"/>
      <c r="AG69" s="76"/>
      <c r="AH69" s="76"/>
      <c r="AI69" s="76"/>
      <c r="AJ69" s="76"/>
      <c r="AK69" s="76"/>
      <c r="AL69" s="76"/>
      <c r="AM69" s="76"/>
    </row>
    <row r="70" spans="30:39" ht="18" customHeight="1">
      <c r="AD70" s="76"/>
      <c r="AE70" s="76"/>
      <c r="AF70" s="76"/>
      <c r="AG70" s="76"/>
      <c r="AH70" s="76"/>
      <c r="AI70" s="76"/>
      <c r="AJ70" s="76"/>
      <c r="AK70" s="76"/>
      <c r="AL70" s="76"/>
      <c r="AM70" s="76"/>
    </row>
    <row r="71" spans="30:39" ht="18" customHeight="1">
      <c r="AD71" s="76"/>
      <c r="AE71" s="76"/>
      <c r="AF71" s="76"/>
      <c r="AG71" s="76"/>
      <c r="AH71" s="76"/>
      <c r="AI71" s="76"/>
      <c r="AJ71" s="76"/>
      <c r="AK71" s="76"/>
      <c r="AL71" s="76"/>
      <c r="AM71" s="76"/>
    </row>
    <row r="72" spans="30:39" ht="18" customHeight="1">
      <c r="AD72" s="76"/>
      <c r="AE72" s="76"/>
      <c r="AF72" s="76"/>
      <c r="AG72" s="76"/>
      <c r="AH72" s="76"/>
      <c r="AI72" s="76"/>
      <c r="AJ72" s="76"/>
      <c r="AK72" s="76"/>
      <c r="AL72" s="76"/>
      <c r="AM72" s="76"/>
    </row>
    <row r="73" spans="30:39" ht="18" customHeight="1">
      <c r="AD73" s="76"/>
      <c r="AE73" s="76"/>
      <c r="AF73" s="76"/>
      <c r="AG73" s="76"/>
      <c r="AH73" s="76"/>
      <c r="AI73" s="76"/>
      <c r="AJ73" s="76"/>
      <c r="AK73" s="76"/>
      <c r="AL73" s="76"/>
      <c r="AM73" s="76"/>
    </row>
    <row r="74" spans="30:39" ht="18" customHeight="1">
      <c r="AD74" s="76"/>
      <c r="AE74" s="76"/>
      <c r="AF74" s="76"/>
      <c r="AG74" s="76"/>
      <c r="AH74" s="76"/>
      <c r="AI74" s="76"/>
      <c r="AJ74" s="76"/>
      <c r="AK74" s="76"/>
      <c r="AL74" s="76"/>
      <c r="AM74" s="76"/>
    </row>
    <row r="75" spans="30:39" ht="18" customHeight="1">
      <c r="AD75" s="76"/>
      <c r="AE75" s="76"/>
      <c r="AF75" s="76"/>
      <c r="AG75" s="76"/>
      <c r="AH75" s="76"/>
      <c r="AI75" s="76"/>
      <c r="AJ75" s="76"/>
      <c r="AK75" s="76"/>
      <c r="AL75" s="76"/>
      <c r="AM75" s="76"/>
    </row>
    <row r="76" spans="30:39" ht="18" customHeight="1">
      <c r="AD76" s="76"/>
      <c r="AE76" s="76"/>
      <c r="AF76" s="76"/>
      <c r="AG76" s="76"/>
      <c r="AH76" s="76"/>
      <c r="AI76" s="76"/>
      <c r="AJ76" s="76"/>
      <c r="AK76" s="76"/>
      <c r="AL76" s="76"/>
      <c r="AM76" s="76"/>
    </row>
    <row r="77" spans="30:39" ht="18" customHeight="1">
      <c r="AD77" s="76"/>
      <c r="AE77" s="76"/>
      <c r="AF77" s="76"/>
      <c r="AG77" s="76"/>
      <c r="AH77" s="76"/>
      <c r="AI77" s="76"/>
      <c r="AJ77" s="76"/>
      <c r="AK77" s="76"/>
      <c r="AL77" s="76"/>
      <c r="AM77" s="76"/>
    </row>
    <row r="78" spans="30:39" ht="39" customHeight="1">
      <c r="AD78" s="76"/>
      <c r="AE78" s="76"/>
      <c r="AF78" s="76"/>
      <c r="AG78" s="76"/>
      <c r="AH78" s="76"/>
      <c r="AI78" s="76"/>
      <c r="AJ78" s="76"/>
      <c r="AK78" s="76"/>
      <c r="AL78" s="76"/>
      <c r="AM78" s="76"/>
    </row>
    <row r="79" spans="30:39">
      <c r="AD79" s="76"/>
      <c r="AE79" s="76"/>
      <c r="AF79" s="76"/>
      <c r="AG79" s="76"/>
      <c r="AH79" s="76"/>
      <c r="AI79" s="76"/>
      <c r="AJ79" s="76"/>
      <c r="AK79" s="76"/>
      <c r="AL79" s="76"/>
      <c r="AM79" s="76"/>
    </row>
    <row r="80" spans="30:39" ht="30" customHeight="1">
      <c r="AD80" s="76"/>
      <c r="AE80" s="76"/>
      <c r="AF80" s="76"/>
      <c r="AG80" s="76"/>
      <c r="AH80" s="76"/>
      <c r="AI80" s="76"/>
      <c r="AJ80" s="76"/>
      <c r="AK80" s="76"/>
      <c r="AL80" s="76"/>
      <c r="AM80" s="76"/>
    </row>
    <row r="81" spans="1:29" ht="30" customHeight="1"/>
    <row r="82" spans="1:29" ht="12.95" customHeight="1">
      <c r="A82" s="248"/>
      <c r="B82" s="249"/>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50"/>
      <c r="AA82" s="250"/>
    </row>
    <row r="83" spans="1:29" s="64" customFormat="1" ht="9.9499999999999993" customHeight="1">
      <c r="N83" s="65"/>
    </row>
    <row r="84" spans="1:29" s="64" customFormat="1">
      <c r="N84" s="65"/>
    </row>
    <row r="85" spans="1:29" s="64" customFormat="1">
      <c r="N85" s="65"/>
    </row>
    <row r="86" spans="1:29" s="64" customFormat="1">
      <c r="N86" s="65"/>
    </row>
    <row r="87" spans="1:29" s="64" customFormat="1">
      <c r="N87" s="65"/>
    </row>
    <row r="88" spans="1:29" s="64" customFormat="1">
      <c r="N88" s="65"/>
    </row>
    <row r="89" spans="1:29" s="64" customFormat="1">
      <c r="N89" s="65"/>
    </row>
    <row r="90" spans="1:29" s="64" customFormat="1">
      <c r="N90" s="65"/>
    </row>
    <row r="91" spans="1:29" s="64" customFormat="1">
      <c r="E91" s="66"/>
      <c r="F91" s="67"/>
      <c r="N91" s="65"/>
    </row>
    <row r="92" spans="1:29" s="64" customFormat="1">
      <c r="E92" s="67"/>
      <c r="F92" s="67"/>
      <c r="N92" s="65"/>
    </row>
    <row r="93" spans="1:29" s="64" customFormat="1">
      <c r="E93" s="251"/>
      <c r="F93" s="67"/>
      <c r="N93" s="65"/>
    </row>
    <row r="94" spans="1:29" s="64" customFormat="1">
      <c r="E94" s="251"/>
      <c r="F94" s="67"/>
      <c r="N94" s="65"/>
    </row>
    <row r="95" spans="1:29" s="64" customFormat="1">
      <c r="E95" s="67"/>
      <c r="F95" s="67"/>
      <c r="N95" s="65"/>
    </row>
    <row r="96" spans="1:29" s="64" customFormat="1">
      <c r="A96" s="68"/>
      <c r="B96" s="68"/>
      <c r="C96" s="68"/>
      <c r="D96" s="68"/>
      <c r="E96" s="68"/>
      <c r="F96" s="68"/>
      <c r="G96" s="68"/>
      <c r="H96" s="68"/>
      <c r="I96" s="68"/>
      <c r="J96" s="68"/>
      <c r="K96" s="68"/>
      <c r="L96" s="68"/>
      <c r="M96" s="98"/>
      <c r="N96" s="69"/>
      <c r="O96" s="68"/>
      <c r="P96" s="68"/>
      <c r="Q96" s="68"/>
      <c r="R96" s="68"/>
      <c r="S96" s="68"/>
      <c r="T96" s="68"/>
      <c r="U96" s="68"/>
      <c r="V96" s="68"/>
      <c r="W96" s="68"/>
      <c r="X96" s="68"/>
      <c r="Y96" s="68"/>
      <c r="Z96" s="68"/>
      <c r="AA96" s="68"/>
      <c r="AB96" s="68"/>
      <c r="AC96" s="68"/>
    </row>
    <row r="97" spans="1:29" s="64" customFormat="1">
      <c r="A97" s="68"/>
      <c r="B97" s="68"/>
      <c r="C97" s="68"/>
      <c r="D97" s="68"/>
      <c r="E97" s="68"/>
      <c r="F97" s="68"/>
      <c r="G97" s="68"/>
      <c r="H97" s="68"/>
      <c r="I97" s="68"/>
      <c r="J97" s="68"/>
      <c r="K97" s="68"/>
      <c r="L97" s="68"/>
      <c r="M97" s="98"/>
      <c r="N97" s="69"/>
      <c r="O97" s="68"/>
      <c r="P97" s="68"/>
      <c r="Q97" s="68"/>
      <c r="R97" s="68"/>
      <c r="S97" s="68"/>
      <c r="T97" s="68"/>
      <c r="U97" s="68"/>
      <c r="V97" s="68"/>
      <c r="W97" s="68"/>
      <c r="X97" s="68"/>
      <c r="Y97" s="68"/>
      <c r="Z97" s="68"/>
      <c r="AA97" s="68"/>
      <c r="AB97" s="68"/>
      <c r="AC97" s="68"/>
    </row>
    <row r="98" spans="1:29" s="64" customFormat="1" ht="14.25" customHeight="1">
      <c r="A98" s="68"/>
      <c r="B98" s="68"/>
      <c r="C98" s="68"/>
      <c r="D98" s="68"/>
      <c r="E98" s="68"/>
      <c r="F98" s="68"/>
      <c r="G98" s="68"/>
      <c r="H98" s="68"/>
      <c r="I98" s="68"/>
      <c r="J98" s="68"/>
      <c r="K98" s="68"/>
      <c r="L98" s="68"/>
      <c r="M98" s="98"/>
      <c r="N98" s="69"/>
      <c r="O98" s="68"/>
      <c r="P98" s="68"/>
      <c r="Q98" s="68"/>
      <c r="R98" s="68"/>
      <c r="S98" s="68"/>
      <c r="T98" s="68"/>
      <c r="U98" s="68"/>
      <c r="V98" s="68"/>
      <c r="W98" s="68"/>
      <c r="X98" s="68"/>
      <c r="Y98" s="68"/>
      <c r="Z98" s="68"/>
      <c r="AA98" s="68"/>
      <c r="AB98" s="68"/>
      <c r="AC98" s="68"/>
    </row>
    <row r="99" spans="1:29" s="64" customFormat="1" ht="12.75" customHeight="1">
      <c r="A99" s="68"/>
      <c r="B99" s="68"/>
      <c r="C99" s="68"/>
      <c r="D99" s="68"/>
      <c r="E99" s="68"/>
      <c r="F99" s="68"/>
      <c r="G99" s="68"/>
      <c r="H99" s="68"/>
      <c r="I99" s="68"/>
      <c r="J99" s="68"/>
      <c r="K99" s="68"/>
      <c r="L99" s="68"/>
      <c r="M99" s="98"/>
      <c r="N99" s="69"/>
      <c r="O99" s="68"/>
      <c r="P99" s="68"/>
      <c r="Q99" s="68"/>
      <c r="R99" s="68"/>
      <c r="S99" s="68"/>
      <c r="T99" s="68"/>
      <c r="U99" s="68"/>
      <c r="V99" s="68"/>
      <c r="W99" s="68"/>
      <c r="X99" s="68"/>
      <c r="Y99" s="68"/>
      <c r="Z99" s="68"/>
      <c r="AA99" s="68"/>
      <c r="AB99" s="68"/>
      <c r="AC99" s="68"/>
    </row>
    <row r="100" spans="1:29" s="64" customFormat="1">
      <c r="A100" s="68"/>
      <c r="B100" s="68"/>
      <c r="C100" s="68"/>
      <c r="D100" s="68"/>
      <c r="E100" s="68"/>
      <c r="F100" s="68"/>
      <c r="G100" s="68"/>
      <c r="H100" s="68"/>
      <c r="I100" s="68"/>
      <c r="J100" s="68"/>
      <c r="K100" s="68"/>
      <c r="L100" s="68"/>
      <c r="M100" s="98"/>
      <c r="N100" s="69"/>
      <c r="O100" s="68"/>
      <c r="P100" s="68"/>
      <c r="Q100" s="68"/>
      <c r="R100" s="68"/>
      <c r="S100" s="68"/>
      <c r="T100" s="68"/>
      <c r="U100" s="68"/>
      <c r="V100" s="68"/>
      <c r="W100" s="68"/>
      <c r="X100" s="68"/>
      <c r="Y100" s="68"/>
      <c r="Z100" s="68"/>
      <c r="AA100" s="68"/>
      <c r="AB100" s="68"/>
      <c r="AC100" s="68"/>
    </row>
  </sheetData>
  <mergeCells count="2">
    <mergeCell ref="A40:Z40"/>
    <mergeCell ref="A41:Z41"/>
  </mergeCells>
  <phoneticPr fontId="5" type="noConversion"/>
  <pageMargins left="0.59055118110236227" right="0.19685039370078741" top="0.59055118110236227" bottom="0.19685039370078741" header="0" footer="0"/>
  <pageSetup paperSize="9" scale="46" orientation="portrait" cellComments="atEnd" r:id="rId1"/>
  <headerFooter alignWithMargins="0"/>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36"/>
  <sheetViews>
    <sheetView zoomScale="77" zoomScaleNormal="77" workbookViewId="0">
      <pane xSplit="1" ySplit="5" topLeftCell="B6"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22.88671875" style="85" customWidth="1"/>
    <col min="2" max="27" width="7.77734375" style="85" customWidth="1"/>
    <col min="28" max="28" width="10.109375" style="85" customWidth="1"/>
    <col min="29" max="16384" width="8.88671875" style="85"/>
  </cols>
  <sheetData>
    <row r="1" spans="1:28" ht="18">
      <c r="A1" s="81" t="s">
        <v>550</v>
      </c>
    </row>
    <row r="2" spans="1:28">
      <c r="A2" s="106" t="s">
        <v>481</v>
      </c>
    </row>
    <row r="3" spans="1:28">
      <c r="A3" s="107" t="s">
        <v>482</v>
      </c>
    </row>
    <row r="4" spans="1:28">
      <c r="A4" s="73" t="s">
        <v>403</v>
      </c>
    </row>
    <row r="5" spans="1:28" ht="67.5" customHeight="1">
      <c r="A5" s="137" t="s">
        <v>551</v>
      </c>
      <c r="B5" s="127" t="s">
        <v>313</v>
      </c>
      <c r="C5" s="127" t="s">
        <v>314</v>
      </c>
      <c r="D5" s="127" t="s">
        <v>315</v>
      </c>
      <c r="E5" s="127" t="s">
        <v>316</v>
      </c>
      <c r="F5" s="127" t="s">
        <v>26</v>
      </c>
      <c r="G5" s="127" t="s">
        <v>59</v>
      </c>
      <c r="H5" s="127" t="s">
        <v>73</v>
      </c>
      <c r="I5" s="127" t="s">
        <v>75</v>
      </c>
      <c r="J5" s="127" t="s">
        <v>77</v>
      </c>
      <c r="K5" s="127" t="s">
        <v>116</v>
      </c>
      <c r="L5" s="127" t="s">
        <v>197</v>
      </c>
      <c r="M5" s="127" t="s">
        <v>275</v>
      </c>
      <c r="N5" s="128" t="s">
        <v>277</v>
      </c>
      <c r="O5" s="128" t="s">
        <v>292</v>
      </c>
      <c r="P5" s="128" t="s">
        <v>304</v>
      </c>
      <c r="Q5" s="128" t="s">
        <v>309</v>
      </c>
      <c r="R5" s="128" t="s">
        <v>317</v>
      </c>
      <c r="S5" s="128" t="s">
        <v>325</v>
      </c>
      <c r="T5" s="128" t="s">
        <v>336</v>
      </c>
      <c r="U5" s="128" t="s">
        <v>353</v>
      </c>
      <c r="V5" s="128" t="s">
        <v>400</v>
      </c>
      <c r="W5" s="128" t="s">
        <v>412</v>
      </c>
      <c r="X5" s="128" t="s">
        <v>423</v>
      </c>
      <c r="Y5" s="128" t="s">
        <v>434</v>
      </c>
      <c r="Z5" s="128" t="s">
        <v>448</v>
      </c>
      <c r="AA5" s="128" t="s">
        <v>469</v>
      </c>
      <c r="AB5" s="127" t="s">
        <v>470</v>
      </c>
    </row>
    <row r="6" spans="1:28">
      <c r="A6" s="30" t="s">
        <v>322</v>
      </c>
      <c r="B6" s="130">
        <v>1315.1369999999999</v>
      </c>
      <c r="C6" s="130">
        <v>1352.1559999999999</v>
      </c>
      <c r="D6" s="130">
        <v>1499.828</v>
      </c>
      <c r="E6" s="130">
        <v>1593.19</v>
      </c>
      <c r="F6" s="130">
        <v>1618.4749999999999</v>
      </c>
      <c r="G6" s="130">
        <v>1651.998</v>
      </c>
      <c r="H6" s="130">
        <v>1787.509</v>
      </c>
      <c r="I6" s="130">
        <v>1754.9269999999999</v>
      </c>
      <c r="J6" s="130">
        <v>1869.605</v>
      </c>
      <c r="K6" s="130">
        <v>1962.6310000000001</v>
      </c>
      <c r="L6" s="130">
        <v>2186.8980000000001</v>
      </c>
      <c r="M6" s="130">
        <v>2401.0450000000001</v>
      </c>
      <c r="N6" s="130">
        <v>2646.3249999999998</v>
      </c>
      <c r="O6" s="130">
        <v>2770.2220000000002</v>
      </c>
      <c r="P6" s="130">
        <v>2872.6489999999999</v>
      </c>
      <c r="Q6" s="130">
        <v>3190.9290000000001</v>
      </c>
      <c r="R6" s="130">
        <v>3509.6979999999999</v>
      </c>
      <c r="S6" s="130">
        <v>3754.7860000000001</v>
      </c>
      <c r="T6" s="130">
        <v>4055.0279999999998</v>
      </c>
      <c r="U6" s="130">
        <v>4229.21</v>
      </c>
      <c r="V6" s="130">
        <v>3838.076</v>
      </c>
      <c r="W6" s="130">
        <v>3320.922</v>
      </c>
      <c r="X6" s="130">
        <v>3175.386</v>
      </c>
      <c r="Y6" s="130">
        <v>2724.4879999999998</v>
      </c>
      <c r="Z6" s="130">
        <v>2635.77</v>
      </c>
      <c r="AA6" s="130">
        <v>433.78199999999998</v>
      </c>
      <c r="AB6" s="245">
        <f t="shared" ref="AB6:AB36" si="0">IF(ISERR((AA6-Z6)/Z6*100),"-",(AA6-Z6)/Z6*100)</f>
        <v>-83.542494223699322</v>
      </c>
    </row>
    <row r="7" spans="1:28">
      <c r="A7" s="30" t="s">
        <v>29</v>
      </c>
      <c r="B7" s="130">
        <v>369.88</v>
      </c>
      <c r="C7" s="130">
        <v>371.21300000000002</v>
      </c>
      <c r="D7" s="130">
        <v>415.74</v>
      </c>
      <c r="E7" s="130">
        <v>438.04599999999999</v>
      </c>
      <c r="F7" s="130">
        <v>462.00599999999997</v>
      </c>
      <c r="G7" s="130">
        <v>477.673</v>
      </c>
      <c r="H7" s="130">
        <v>515.15499999999997</v>
      </c>
      <c r="I7" s="130">
        <v>519.91300000000001</v>
      </c>
      <c r="J7" s="130">
        <v>574.11199999999997</v>
      </c>
      <c r="K7" s="130">
        <v>619.65899999999999</v>
      </c>
      <c r="L7" s="130">
        <v>688.19500000000005</v>
      </c>
      <c r="M7" s="130">
        <v>739.51900000000001</v>
      </c>
      <c r="N7" s="130">
        <v>810.30200000000002</v>
      </c>
      <c r="O7" s="130">
        <v>858.68</v>
      </c>
      <c r="P7" s="130">
        <v>953.63699999999994</v>
      </c>
      <c r="Q7" s="130">
        <v>1070.452</v>
      </c>
      <c r="R7" s="130">
        <v>1174.5360000000001</v>
      </c>
      <c r="S7" s="130">
        <v>1258.02</v>
      </c>
      <c r="T7" s="130">
        <v>1367.82</v>
      </c>
      <c r="U7" s="130">
        <v>1441.384</v>
      </c>
      <c r="V7" s="130">
        <v>1429.67</v>
      </c>
      <c r="W7" s="130">
        <v>1329.8420000000001</v>
      </c>
      <c r="X7" s="130">
        <v>1309.874</v>
      </c>
      <c r="Y7" s="130">
        <v>1085.328</v>
      </c>
      <c r="Z7" s="130">
        <v>1052.4259999999999</v>
      </c>
      <c r="AA7" s="130">
        <v>197.06200000000001</v>
      </c>
      <c r="AB7" s="245">
        <f t="shared" si="0"/>
        <v>-81.275453095989647</v>
      </c>
    </row>
    <row r="8" spans="1:28">
      <c r="A8" s="30" t="s">
        <v>30</v>
      </c>
      <c r="B8" s="130">
        <v>388.09300000000002</v>
      </c>
      <c r="C8" s="130">
        <v>402.28500000000003</v>
      </c>
      <c r="D8" s="130">
        <v>448.29500000000002</v>
      </c>
      <c r="E8" s="130">
        <v>448.41699999999997</v>
      </c>
      <c r="F8" s="130">
        <v>525.31299999999999</v>
      </c>
      <c r="G8" s="130">
        <v>500.483</v>
      </c>
      <c r="H8" s="130">
        <v>534.846</v>
      </c>
      <c r="I8" s="130">
        <v>562.72900000000004</v>
      </c>
      <c r="J8" s="130">
        <v>613.654</v>
      </c>
      <c r="K8" s="130">
        <v>710.40599999999995</v>
      </c>
      <c r="L8" s="130">
        <v>774.07799999999997</v>
      </c>
      <c r="M8" s="130">
        <v>777.81899999999996</v>
      </c>
      <c r="N8" s="130">
        <v>903.61900000000003</v>
      </c>
      <c r="O8" s="130">
        <v>828.20299999999997</v>
      </c>
      <c r="P8" s="130">
        <v>799.21500000000003</v>
      </c>
      <c r="Q8" s="130">
        <v>826.21100000000001</v>
      </c>
      <c r="R8" s="130">
        <v>843.2</v>
      </c>
      <c r="S8" s="130">
        <v>842.03399999999999</v>
      </c>
      <c r="T8" s="130">
        <v>862.99800000000005</v>
      </c>
      <c r="U8" s="130">
        <v>878.63</v>
      </c>
      <c r="V8" s="130">
        <v>860.04600000000005</v>
      </c>
      <c r="W8" s="130">
        <v>799.86</v>
      </c>
      <c r="X8" s="130">
        <v>809.30399999999997</v>
      </c>
      <c r="Y8" s="130">
        <v>877.22400000000005</v>
      </c>
      <c r="Z8" s="130">
        <v>832.28599999999994</v>
      </c>
      <c r="AA8" s="130">
        <v>106.97199999999999</v>
      </c>
      <c r="AB8" s="245">
        <f t="shared" si="0"/>
        <v>-87.147206609266519</v>
      </c>
    </row>
    <row r="9" spans="1:28">
      <c r="A9" s="30" t="s">
        <v>31</v>
      </c>
      <c r="B9" s="130">
        <v>907.51900000000001</v>
      </c>
      <c r="C9" s="130">
        <v>885.553</v>
      </c>
      <c r="D9" s="130">
        <v>891.86099999999999</v>
      </c>
      <c r="E9" s="130">
        <v>881.98</v>
      </c>
      <c r="F9" s="130">
        <v>910.84299999999996</v>
      </c>
      <c r="G9" s="130">
        <v>938.46400000000006</v>
      </c>
      <c r="H9" s="130">
        <v>858.58100000000002</v>
      </c>
      <c r="I9" s="130">
        <v>841.00699999999995</v>
      </c>
      <c r="J9" s="130">
        <v>953.03700000000003</v>
      </c>
      <c r="K9" s="130">
        <v>990.83699999999999</v>
      </c>
      <c r="L9" s="130">
        <v>1070.3440000000001</v>
      </c>
      <c r="M9" s="130">
        <v>1404.816</v>
      </c>
      <c r="N9" s="130">
        <v>1417.3240000000001</v>
      </c>
      <c r="O9" s="130">
        <v>1768.5897500000001</v>
      </c>
      <c r="P9" s="130">
        <v>1716.44452</v>
      </c>
      <c r="Q9" s="130">
        <v>1763.43031</v>
      </c>
      <c r="R9" s="130">
        <v>1788.704</v>
      </c>
      <c r="S9" s="130">
        <v>1767.0640000000001</v>
      </c>
      <c r="T9" s="130">
        <v>1426.3320000000001</v>
      </c>
      <c r="U9" s="130">
        <v>1426.752</v>
      </c>
      <c r="V9" s="130">
        <v>1368.12</v>
      </c>
      <c r="W9" s="130">
        <v>1271.518</v>
      </c>
      <c r="X9" s="130">
        <v>1305.1120000000001</v>
      </c>
      <c r="Y9" s="130">
        <v>1258.92</v>
      </c>
      <c r="Z9" s="130">
        <v>1193.7919999999999</v>
      </c>
      <c r="AA9" s="130">
        <v>377.714</v>
      </c>
      <c r="AB9" s="245">
        <f t="shared" si="0"/>
        <v>-68.360149841848497</v>
      </c>
    </row>
    <row r="10" spans="1:28">
      <c r="A10" s="30" t="s">
        <v>323</v>
      </c>
      <c r="B10" s="131" t="s">
        <v>5</v>
      </c>
      <c r="C10" s="131" t="s">
        <v>5</v>
      </c>
      <c r="D10" s="131" t="s">
        <v>5</v>
      </c>
      <c r="E10" s="131" t="s">
        <v>5</v>
      </c>
      <c r="F10" s="131" t="s">
        <v>5</v>
      </c>
      <c r="G10" s="131" t="s">
        <v>5</v>
      </c>
      <c r="H10" s="131" t="s">
        <v>5</v>
      </c>
      <c r="I10" s="131" t="s">
        <v>5</v>
      </c>
      <c r="J10" s="131" t="s">
        <v>5</v>
      </c>
      <c r="K10" s="131" t="s">
        <v>5</v>
      </c>
      <c r="L10" s="131" t="s">
        <v>5</v>
      </c>
      <c r="M10" s="131" t="s">
        <v>5</v>
      </c>
      <c r="N10" s="131" t="s">
        <v>5</v>
      </c>
      <c r="O10" s="130">
        <v>333.12299999999999</v>
      </c>
      <c r="P10" s="130">
        <v>386.77699999999999</v>
      </c>
      <c r="Q10" s="130">
        <v>390.71300000000002</v>
      </c>
      <c r="R10" s="130">
        <v>396.84</v>
      </c>
      <c r="S10" s="130">
        <v>376.63600000000002</v>
      </c>
      <c r="T10" s="130">
        <v>379.60199999999998</v>
      </c>
      <c r="U10" s="130">
        <v>398.14800000000002</v>
      </c>
      <c r="V10" s="130">
        <v>382.72199999999998</v>
      </c>
      <c r="W10" s="130">
        <v>356.70600000000002</v>
      </c>
      <c r="X10" s="130">
        <v>384.08600000000001</v>
      </c>
      <c r="Y10" s="130">
        <v>365.98599999999999</v>
      </c>
      <c r="Z10" s="130">
        <v>387.75400000000002</v>
      </c>
      <c r="AA10" s="130">
        <v>69.778000000000006</v>
      </c>
      <c r="AB10" s="245">
        <f t="shared" si="0"/>
        <v>-82.004569907724999</v>
      </c>
    </row>
    <row r="11" spans="1:28">
      <c r="A11" s="30" t="s">
        <v>426</v>
      </c>
      <c r="B11" s="130">
        <v>176.96700000000001</v>
      </c>
      <c r="C11" s="130">
        <v>159.447</v>
      </c>
      <c r="D11" s="130">
        <v>160.053</v>
      </c>
      <c r="E11" s="130">
        <v>194.15199999999999</v>
      </c>
      <c r="F11" s="130">
        <v>223.29300000000001</v>
      </c>
      <c r="G11" s="130">
        <v>219.14099999999999</v>
      </c>
      <c r="H11" s="130">
        <v>236.327</v>
      </c>
      <c r="I11" s="130">
        <v>264.03800000000001</v>
      </c>
      <c r="J11" s="130">
        <v>296.29899999999998</v>
      </c>
      <c r="K11" s="130">
        <v>319.76900000000001</v>
      </c>
      <c r="L11" s="130">
        <v>342.08600000000001</v>
      </c>
      <c r="M11" s="130">
        <v>330.04199999999997</v>
      </c>
      <c r="N11" s="130">
        <v>332.39100000000002</v>
      </c>
      <c r="O11" s="130">
        <v>364.30500000000001</v>
      </c>
      <c r="P11" s="130">
        <v>374.62700000000001</v>
      </c>
      <c r="Q11" s="130">
        <v>399.02699999999999</v>
      </c>
      <c r="R11" s="130">
        <v>404.06799999999998</v>
      </c>
      <c r="S11" s="130">
        <v>409.21199999999999</v>
      </c>
      <c r="T11" s="130">
        <v>418.23399999999998</v>
      </c>
      <c r="U11" s="130">
        <v>460.81200000000001</v>
      </c>
      <c r="V11" s="130">
        <v>437.15800000000002</v>
      </c>
      <c r="W11" s="130">
        <v>480.5</v>
      </c>
      <c r="X11" s="130">
        <v>505.09399999999999</v>
      </c>
      <c r="Y11" s="130">
        <v>513.42200000000003</v>
      </c>
      <c r="Z11" s="130">
        <v>479.67399999999998</v>
      </c>
      <c r="AA11" s="130">
        <v>51.944000000000003</v>
      </c>
      <c r="AB11" s="245">
        <f t="shared" si="0"/>
        <v>-89.170978622981437</v>
      </c>
    </row>
    <row r="12" spans="1:28">
      <c r="A12" s="30" t="s">
        <v>39</v>
      </c>
      <c r="B12" s="130">
        <v>745.97400000000005</v>
      </c>
      <c r="C12" s="130">
        <v>735.10699999999997</v>
      </c>
      <c r="D12" s="130">
        <v>794.26800000000003</v>
      </c>
      <c r="E12" s="130">
        <v>817.65300000000002</v>
      </c>
      <c r="F12" s="130">
        <v>853.08500000000004</v>
      </c>
      <c r="G12" s="130">
        <v>903.00699999999995</v>
      </c>
      <c r="H12" s="130">
        <v>973.48900000000003</v>
      </c>
      <c r="I12" s="130">
        <v>1058.145</v>
      </c>
      <c r="J12" s="130">
        <v>1173.105</v>
      </c>
      <c r="K12" s="130">
        <v>1296.2460000000001</v>
      </c>
      <c r="L12" s="130">
        <v>1374.808</v>
      </c>
      <c r="M12" s="130">
        <v>1348.181</v>
      </c>
      <c r="N12" s="130">
        <v>1448.047</v>
      </c>
      <c r="O12" s="130">
        <v>1479.9010000000001</v>
      </c>
      <c r="P12" s="130">
        <v>1499.7919999999999</v>
      </c>
      <c r="Q12" s="130">
        <v>1531.585</v>
      </c>
      <c r="R12" s="130">
        <v>1539.396</v>
      </c>
      <c r="S12" s="130">
        <v>1522.7819999999999</v>
      </c>
      <c r="T12" s="130">
        <v>1593.83</v>
      </c>
      <c r="U12" s="130">
        <v>1705.694</v>
      </c>
      <c r="V12" s="130">
        <v>1771.3440000000001</v>
      </c>
      <c r="W12" s="130">
        <v>1700.1880000000001</v>
      </c>
      <c r="X12" s="130">
        <v>1751.146</v>
      </c>
      <c r="Y12" s="130">
        <v>1908.6759999999999</v>
      </c>
      <c r="Z12" s="130">
        <v>1885.2539999999999</v>
      </c>
      <c r="AA12" s="130">
        <v>317.68599999999998</v>
      </c>
      <c r="AB12" s="245">
        <f t="shared" si="0"/>
        <v>-83.148901951673366</v>
      </c>
    </row>
    <row r="13" spans="1:28">
      <c r="A13" s="30" t="s">
        <v>32</v>
      </c>
      <c r="B13" s="130">
        <v>586.279</v>
      </c>
      <c r="C13" s="130">
        <v>561.75800000000004</v>
      </c>
      <c r="D13" s="130">
        <v>585.44000000000005</v>
      </c>
      <c r="E13" s="130">
        <v>632.41800000000001</v>
      </c>
      <c r="F13" s="130">
        <v>702.28099999999995</v>
      </c>
      <c r="G13" s="130">
        <v>741.17600000000004</v>
      </c>
      <c r="H13" s="130">
        <v>755.06600000000003</v>
      </c>
      <c r="I13" s="130">
        <v>745.62699999999995</v>
      </c>
      <c r="J13" s="130">
        <v>750.11</v>
      </c>
      <c r="K13" s="130">
        <v>824.07299999999998</v>
      </c>
      <c r="L13" s="130">
        <v>820.33100000000002</v>
      </c>
      <c r="M13" s="130">
        <v>802.73199999999997</v>
      </c>
      <c r="N13" s="130">
        <v>772.65899999999999</v>
      </c>
      <c r="O13" s="130">
        <v>808.39723989999902</v>
      </c>
      <c r="P13" s="130">
        <v>841.64474988000052</v>
      </c>
      <c r="Q13" s="130">
        <v>1043.4831798800003</v>
      </c>
      <c r="R13" s="130">
        <v>1167.104</v>
      </c>
      <c r="S13" s="130">
        <v>1204.7639999999999</v>
      </c>
      <c r="T13" s="130">
        <v>1138.8</v>
      </c>
      <c r="U13" s="130">
        <v>1215.2940000000001</v>
      </c>
      <c r="V13" s="130">
        <v>1170.5999999999999</v>
      </c>
      <c r="W13" s="130">
        <v>1148.4739999999999</v>
      </c>
      <c r="X13" s="130">
        <v>1220.93</v>
      </c>
      <c r="Y13" s="130">
        <v>1239.932</v>
      </c>
      <c r="Z13" s="130">
        <v>1223.3119999999999</v>
      </c>
      <c r="AA13" s="130">
        <v>136.57599999999999</v>
      </c>
      <c r="AB13" s="245">
        <f t="shared" si="0"/>
        <v>-88.835554625475751</v>
      </c>
    </row>
    <row r="14" spans="1:28">
      <c r="A14" s="30" t="s">
        <v>37</v>
      </c>
      <c r="B14" s="130">
        <v>2541.8789999999999</v>
      </c>
      <c r="C14" s="130">
        <v>2634.0549999999998</v>
      </c>
      <c r="D14" s="130">
        <v>2979.7950000000001</v>
      </c>
      <c r="E14" s="130">
        <v>2965.348</v>
      </c>
      <c r="F14" s="130">
        <v>2997.7579999999998</v>
      </c>
      <c r="G14" s="130">
        <v>2832.4450000000002</v>
      </c>
      <c r="H14" s="130">
        <v>2583.373</v>
      </c>
      <c r="I14" s="130">
        <v>2334.7489999999998</v>
      </c>
      <c r="J14" s="130">
        <v>2532.8890000000001</v>
      </c>
      <c r="K14" s="130">
        <v>2902.1619999999998</v>
      </c>
      <c r="L14" s="130">
        <v>3222.6550000000002</v>
      </c>
      <c r="M14" s="130">
        <v>3354.4029999999998</v>
      </c>
      <c r="N14" s="130">
        <v>3471.761</v>
      </c>
      <c r="O14" s="130">
        <v>3858.0109198800001</v>
      </c>
      <c r="P14" s="130">
        <v>3787.5777498999992</v>
      </c>
      <c r="Q14" s="130">
        <v>3919.5522598799998</v>
      </c>
      <c r="R14" s="130">
        <v>4102.6440000000002</v>
      </c>
      <c r="S14" s="130">
        <v>4211.1819999999998</v>
      </c>
      <c r="T14" s="130">
        <v>4065.502</v>
      </c>
      <c r="U14" s="130">
        <v>4348.8320000000003</v>
      </c>
      <c r="V14" s="130">
        <v>4277.1099999999997</v>
      </c>
      <c r="W14" s="130">
        <v>3881.6860000000001</v>
      </c>
      <c r="X14" s="130">
        <v>4223.424</v>
      </c>
      <c r="Y14" s="130">
        <v>4287.8720000000003</v>
      </c>
      <c r="Z14" s="130">
        <v>4241.7240000000002</v>
      </c>
      <c r="AA14" s="130">
        <v>577.78</v>
      </c>
      <c r="AB14" s="245">
        <f t="shared" si="0"/>
        <v>-86.378651699167605</v>
      </c>
    </row>
    <row r="15" spans="1:28">
      <c r="A15" s="30" t="s">
        <v>46</v>
      </c>
      <c r="B15" s="130">
        <v>815.01499999999999</v>
      </c>
      <c r="C15" s="130">
        <v>811.79600000000005</v>
      </c>
      <c r="D15" s="130">
        <v>876.61</v>
      </c>
      <c r="E15" s="130">
        <v>936.14499999999998</v>
      </c>
      <c r="F15" s="130">
        <v>1000.218</v>
      </c>
      <c r="G15" s="130">
        <v>1045.3420000000001</v>
      </c>
      <c r="H15" s="130">
        <v>1025.3140000000001</v>
      </c>
      <c r="I15" s="130">
        <v>1060.991</v>
      </c>
      <c r="J15" s="130">
        <v>1130.1110000000001</v>
      </c>
      <c r="K15" s="130">
        <v>1185.44</v>
      </c>
      <c r="L15" s="130">
        <v>1300.373</v>
      </c>
      <c r="M15" s="130">
        <v>1366.77</v>
      </c>
      <c r="N15" s="130">
        <v>1608.854</v>
      </c>
      <c r="O15" s="130">
        <v>1787.8009999999999</v>
      </c>
      <c r="P15" s="130">
        <v>1801.0329999999999</v>
      </c>
      <c r="Q15" s="130">
        <v>1781.1780000000001</v>
      </c>
      <c r="R15" s="130">
        <v>1884.444</v>
      </c>
      <c r="S15" s="130">
        <v>2011.1179999999999</v>
      </c>
      <c r="T15" s="130">
        <v>2162.69</v>
      </c>
      <c r="U15" s="130">
        <v>2256.672</v>
      </c>
      <c r="V15" s="130">
        <v>2385.7179999999998</v>
      </c>
      <c r="W15" s="130">
        <v>2286.3200000000002</v>
      </c>
      <c r="X15" s="130">
        <v>2384.7020000000002</v>
      </c>
      <c r="Y15" s="130">
        <v>2325.4340000000002</v>
      </c>
      <c r="Z15" s="130">
        <v>2301.0279999999998</v>
      </c>
      <c r="AA15" s="130">
        <v>328.54599999999999</v>
      </c>
      <c r="AB15" s="245">
        <f t="shared" si="0"/>
        <v>-85.721773051001549</v>
      </c>
    </row>
    <row r="16" spans="1:28">
      <c r="A16" s="30" t="s">
        <v>53</v>
      </c>
      <c r="B16" s="130">
        <v>2446.7289999999998</v>
      </c>
      <c r="C16" s="130">
        <v>2543.3449999999998</v>
      </c>
      <c r="D16" s="130">
        <v>2571.1990000000001</v>
      </c>
      <c r="E16" s="130">
        <v>2617.5169999999998</v>
      </c>
      <c r="F16" s="130">
        <v>2661.6109999999999</v>
      </c>
      <c r="G16" s="130">
        <v>2629.694</v>
      </c>
      <c r="H16" s="130">
        <v>2457.4929999999999</v>
      </c>
      <c r="I16" s="130">
        <v>2334.3760000000002</v>
      </c>
      <c r="J16" s="130">
        <v>2410.1819999999998</v>
      </c>
      <c r="K16" s="130">
        <v>2460.5039999999999</v>
      </c>
      <c r="L16" s="130">
        <v>2637.203</v>
      </c>
      <c r="M16" s="130">
        <v>2762.38</v>
      </c>
      <c r="N16" s="130">
        <v>2780.32</v>
      </c>
      <c r="O16" s="130">
        <v>3082.120529820003</v>
      </c>
      <c r="P16" s="130">
        <v>3008.8277998199983</v>
      </c>
      <c r="Q16" s="130">
        <v>3118.7232098199997</v>
      </c>
      <c r="R16" s="130">
        <v>3300.1819999999998</v>
      </c>
      <c r="S16" s="130">
        <v>3347.846</v>
      </c>
      <c r="T16" s="130">
        <v>3157.922</v>
      </c>
      <c r="U16" s="130">
        <v>3300.1680000000001</v>
      </c>
      <c r="V16" s="130">
        <v>3391.0859999999998</v>
      </c>
      <c r="W16" s="130">
        <v>3520.0680000000002</v>
      </c>
      <c r="X16" s="130">
        <v>3565.19</v>
      </c>
      <c r="Y16" s="130">
        <v>3679.8319999999999</v>
      </c>
      <c r="Z16" s="130">
        <v>3651.9380000000001</v>
      </c>
      <c r="AA16" s="130">
        <v>761.41</v>
      </c>
      <c r="AB16" s="245">
        <f t="shared" si="0"/>
        <v>-79.150522270640963</v>
      </c>
    </row>
    <row r="17" spans="1:28">
      <c r="A17" s="30" t="s">
        <v>324</v>
      </c>
      <c r="B17" s="130">
        <v>8348.6239999999998</v>
      </c>
      <c r="C17" s="130">
        <v>8210.0730000000003</v>
      </c>
      <c r="D17" s="130">
        <v>9079.5450000000001</v>
      </c>
      <c r="E17" s="130">
        <v>10036.382</v>
      </c>
      <c r="F17" s="130">
        <v>11128.315000000001</v>
      </c>
      <c r="G17" s="130">
        <v>11626.862999999999</v>
      </c>
      <c r="H17" s="130">
        <v>11583.601000000001</v>
      </c>
      <c r="I17" s="130">
        <v>12258.851000000001</v>
      </c>
      <c r="J17" s="130">
        <v>13203.622999999998</v>
      </c>
      <c r="K17" s="130">
        <v>14945.147999999997</v>
      </c>
      <c r="L17" s="130">
        <v>15426.106000000002</v>
      </c>
      <c r="M17" s="130">
        <v>15898.826999999996</v>
      </c>
      <c r="N17" s="130">
        <v>16722.773000000001</v>
      </c>
      <c r="O17" s="130">
        <v>18195.25316</v>
      </c>
      <c r="P17" s="130">
        <v>19780.821139940002</v>
      </c>
      <c r="Q17" s="130">
        <v>20291.22457998</v>
      </c>
      <c r="R17" s="130">
        <v>18525.826000000001</v>
      </c>
      <c r="S17" s="130">
        <v>19577.378000000001</v>
      </c>
      <c r="T17" s="130">
        <v>20904.29</v>
      </c>
      <c r="U17" s="130">
        <v>21918.81</v>
      </c>
      <c r="V17" s="130">
        <v>22739.982</v>
      </c>
      <c r="W17" s="130">
        <v>23324.151999999998</v>
      </c>
      <c r="X17" s="130">
        <v>24278.707999999999</v>
      </c>
      <c r="Y17" s="130">
        <v>24716.651999999998</v>
      </c>
      <c r="Z17" s="130">
        <v>23787.522000000001</v>
      </c>
      <c r="AA17" s="130">
        <v>3126.61</v>
      </c>
      <c r="AB17" s="245">
        <f t="shared" si="0"/>
        <v>-86.856092030098807</v>
      </c>
    </row>
    <row r="18" spans="1:28">
      <c r="A18" s="30" t="s">
        <v>40</v>
      </c>
      <c r="B18" s="130">
        <v>1196.9179999999999</v>
      </c>
      <c r="C18" s="130">
        <v>1199.9290000000001</v>
      </c>
      <c r="D18" s="130">
        <v>1296.7929999999999</v>
      </c>
      <c r="E18" s="130">
        <v>1342.3510000000001</v>
      </c>
      <c r="F18" s="130">
        <v>1421.232</v>
      </c>
      <c r="G18" s="130">
        <v>1429.665</v>
      </c>
      <c r="H18" s="130">
        <v>1430.558</v>
      </c>
      <c r="I18" s="130">
        <v>1436.587</v>
      </c>
      <c r="J18" s="130">
        <v>1591.3869999999999</v>
      </c>
      <c r="K18" s="130">
        <v>1901.556</v>
      </c>
      <c r="L18" s="130">
        <v>2021.9359999999999</v>
      </c>
      <c r="M18" s="130">
        <v>2694.02</v>
      </c>
      <c r="N18" s="130">
        <v>2813.84</v>
      </c>
      <c r="O18" s="130">
        <v>2833.4369999999999</v>
      </c>
      <c r="P18" s="130">
        <v>2855.9389999999999</v>
      </c>
      <c r="Q18" s="130">
        <v>2922.2409999800002</v>
      </c>
      <c r="R18" s="130">
        <v>2965.2139999999999</v>
      </c>
      <c r="S18" s="130">
        <v>2977.7759999999998</v>
      </c>
      <c r="T18" s="130">
        <v>3067.6559999999999</v>
      </c>
      <c r="U18" s="130">
        <v>3239.5920000000001</v>
      </c>
      <c r="V18" s="130">
        <v>3205.72</v>
      </c>
      <c r="W18" s="130">
        <v>3131.4079999999999</v>
      </c>
      <c r="X18" s="130">
        <v>3253.2860000000001</v>
      </c>
      <c r="Y18" s="130">
        <v>3346.1619999999998</v>
      </c>
      <c r="Z18" s="130">
        <v>3327.982</v>
      </c>
      <c r="AA18" s="130">
        <v>407.13799999999998</v>
      </c>
      <c r="AB18" s="245">
        <f t="shared" si="0"/>
        <v>-87.766219889410451</v>
      </c>
    </row>
    <row r="19" spans="1:28">
      <c r="A19" s="30" t="s">
        <v>41</v>
      </c>
      <c r="B19" s="130">
        <v>2361.7060000000001</v>
      </c>
      <c r="C19" s="130">
        <v>2252.971</v>
      </c>
      <c r="D19" s="130">
        <v>2513.2359999999999</v>
      </c>
      <c r="E19" s="130">
        <v>2860.7049999999999</v>
      </c>
      <c r="F19" s="130">
        <v>3202.1770000000001</v>
      </c>
      <c r="G19" s="130">
        <v>3540.636</v>
      </c>
      <c r="H19" s="130">
        <v>3511.1179999999999</v>
      </c>
      <c r="I19" s="130">
        <v>3578.0810000000001</v>
      </c>
      <c r="J19" s="130">
        <v>3819.942</v>
      </c>
      <c r="K19" s="130">
        <v>4494.1120000000001</v>
      </c>
      <c r="L19" s="130">
        <v>4639.3909999999996</v>
      </c>
      <c r="M19" s="130">
        <v>4861.6180000000004</v>
      </c>
      <c r="N19" s="130">
        <v>5026.5259999999998</v>
      </c>
      <c r="O19" s="130">
        <v>5043.5305900000003</v>
      </c>
      <c r="P19" s="130">
        <v>4902.1113800000003</v>
      </c>
      <c r="Q19" s="130">
        <v>4898.8717300000008</v>
      </c>
      <c r="R19" s="130">
        <v>5044.4660000000003</v>
      </c>
      <c r="S19" s="130">
        <v>5102.5879999999997</v>
      </c>
      <c r="T19" s="130">
        <v>5309.902</v>
      </c>
      <c r="U19" s="130">
        <v>5670.0919999999996</v>
      </c>
      <c r="V19" s="130">
        <v>6128.7780000000002</v>
      </c>
      <c r="W19" s="130">
        <v>5840.9319999999998</v>
      </c>
      <c r="X19" s="130">
        <v>5927.8879999999999</v>
      </c>
      <c r="Y19" s="130">
        <v>5795.7420000000002</v>
      </c>
      <c r="Z19" s="130">
        <v>5260.14</v>
      </c>
      <c r="AA19" s="130">
        <v>662.43</v>
      </c>
      <c r="AB19" s="245">
        <f t="shared" si="0"/>
        <v>-87.406608949571691</v>
      </c>
    </row>
    <row r="20" spans="1:28">
      <c r="A20" s="30" t="s">
        <v>545</v>
      </c>
      <c r="B20" s="130">
        <v>16074.967000000001</v>
      </c>
      <c r="C20" s="130">
        <v>16628.085999999999</v>
      </c>
      <c r="D20" s="130">
        <v>18131.937999999998</v>
      </c>
      <c r="E20" s="130">
        <v>18349.307999999997</v>
      </c>
      <c r="F20" s="130">
        <v>19088.063999999998</v>
      </c>
      <c r="G20" s="130">
        <v>18927.103999999999</v>
      </c>
      <c r="H20" s="130">
        <v>17110.568999999996</v>
      </c>
      <c r="I20" s="130">
        <v>16053.66</v>
      </c>
      <c r="J20" s="130">
        <v>19153.939999999999</v>
      </c>
      <c r="K20" s="130">
        <v>21020.810999999998</v>
      </c>
      <c r="L20" s="130">
        <v>23574.447</v>
      </c>
      <c r="M20" s="130">
        <v>49818.79</v>
      </c>
      <c r="N20" s="130">
        <v>51842.928</v>
      </c>
      <c r="O20" s="130">
        <v>58868.287256240023</v>
      </c>
      <c r="P20" s="130">
        <v>61118.264386180017</v>
      </c>
      <c r="Q20" s="130">
        <v>63448.255366160003</v>
      </c>
      <c r="R20" s="130">
        <v>64159.642</v>
      </c>
      <c r="S20" s="130">
        <v>65681.566000000006</v>
      </c>
      <c r="T20" s="130">
        <v>64852.754000000001</v>
      </c>
      <c r="U20" s="130">
        <v>69166.691999999995</v>
      </c>
      <c r="V20" s="130">
        <v>70696.676000000007</v>
      </c>
      <c r="W20" s="130">
        <v>71844.36</v>
      </c>
      <c r="X20" s="130">
        <v>75178.173999999999</v>
      </c>
      <c r="Y20" s="130">
        <v>75620.804000000004</v>
      </c>
      <c r="Z20" s="130">
        <v>74497.546000000002</v>
      </c>
      <c r="AA20" s="130">
        <v>12765.066000000001</v>
      </c>
      <c r="AB20" s="245">
        <f t="shared" si="0"/>
        <v>-82.865118805389912</v>
      </c>
    </row>
    <row r="21" spans="1:28">
      <c r="A21" s="30" t="s">
        <v>42</v>
      </c>
      <c r="B21" s="130">
        <v>926.93700000000001</v>
      </c>
      <c r="C21" s="130">
        <v>945.49699999999996</v>
      </c>
      <c r="D21" s="130">
        <v>952.89499999999998</v>
      </c>
      <c r="E21" s="130">
        <v>1013.319</v>
      </c>
      <c r="F21" s="130">
        <v>1071.9829999999999</v>
      </c>
      <c r="G21" s="130">
        <v>1074.0119999999999</v>
      </c>
      <c r="H21" s="130">
        <v>1112.288</v>
      </c>
      <c r="I21" s="130">
        <v>1219.2270000000001</v>
      </c>
      <c r="J21" s="130">
        <v>1370.7629999999999</v>
      </c>
      <c r="K21" s="130">
        <v>1391.191</v>
      </c>
      <c r="L21" s="130">
        <v>1467.558</v>
      </c>
      <c r="M21" s="130">
        <v>1558.38</v>
      </c>
      <c r="N21" s="130">
        <v>1671.71</v>
      </c>
      <c r="O21" s="130">
        <v>1815.4799999999998</v>
      </c>
      <c r="P21" s="130">
        <v>1918.0150000000001</v>
      </c>
      <c r="Q21" s="130">
        <v>2008.691</v>
      </c>
      <c r="R21" s="130">
        <v>2164.404</v>
      </c>
      <c r="S21" s="130">
        <v>2207.5340000000001</v>
      </c>
      <c r="T21" s="130">
        <v>2316.9340000000002</v>
      </c>
      <c r="U21" s="130">
        <v>2321.768</v>
      </c>
      <c r="V21" s="130">
        <v>2345.2840000000001</v>
      </c>
      <c r="W21" s="130">
        <v>2265.7199999999998</v>
      </c>
      <c r="X21" s="130">
        <v>2290.46</v>
      </c>
      <c r="Y21" s="130">
        <v>2290.4160000000002</v>
      </c>
      <c r="Z21" s="130">
        <v>2277.674</v>
      </c>
      <c r="AA21" s="130">
        <v>448.71800000000002</v>
      </c>
      <c r="AB21" s="245">
        <f t="shared" si="0"/>
        <v>-80.299287782184805</v>
      </c>
    </row>
    <row r="22" spans="1:28">
      <c r="A22" s="30" t="s">
        <v>43</v>
      </c>
      <c r="B22" s="130">
        <v>1738.1679999999999</v>
      </c>
      <c r="C22" s="130">
        <v>1752.021</v>
      </c>
      <c r="D22" s="130">
        <v>1821.1289999999999</v>
      </c>
      <c r="E22" s="130">
        <v>1780.6579999999999</v>
      </c>
      <c r="F22" s="130">
        <v>1976.2950000000001</v>
      </c>
      <c r="G22" s="130">
        <v>1886.4190000000001</v>
      </c>
      <c r="H22" s="130">
        <v>1844.8409999999999</v>
      </c>
      <c r="I22" s="130">
        <v>1870.5730000000001</v>
      </c>
      <c r="J22" s="130">
        <v>1991.848</v>
      </c>
      <c r="K22" s="130">
        <v>2140.9810000000002</v>
      </c>
      <c r="L22" s="130">
        <v>2307.6909999999998</v>
      </c>
      <c r="M22" s="130">
        <v>2321.69</v>
      </c>
      <c r="N22" s="130">
        <v>2370.9879999999998</v>
      </c>
      <c r="O22" s="130">
        <v>2709.6625997599999</v>
      </c>
      <c r="P22" s="130">
        <v>2669.1203797799981</v>
      </c>
      <c r="Q22" s="130">
        <v>2727.8703697600004</v>
      </c>
      <c r="R22" s="130">
        <v>2756.8020000000001</v>
      </c>
      <c r="S22" s="130">
        <v>2813.3139999999999</v>
      </c>
      <c r="T22" s="130">
        <v>2749.7240000000002</v>
      </c>
      <c r="U22" s="130">
        <v>2890.4279999999999</v>
      </c>
      <c r="V22" s="130">
        <v>2906.27</v>
      </c>
      <c r="W22" s="130">
        <v>2831.9319999999998</v>
      </c>
      <c r="X22" s="130">
        <v>2827.172</v>
      </c>
      <c r="Y22" s="130">
        <v>2806.1979999999999</v>
      </c>
      <c r="Z22" s="130">
        <v>2617.3780000000002</v>
      </c>
      <c r="AA22" s="130">
        <v>328.334</v>
      </c>
      <c r="AB22" s="245">
        <f t="shared" si="0"/>
        <v>-87.455613977041153</v>
      </c>
    </row>
    <row r="23" spans="1:28">
      <c r="A23" s="30" t="s">
        <v>48</v>
      </c>
      <c r="B23" s="130"/>
      <c r="C23" s="130"/>
      <c r="D23" s="130"/>
      <c r="E23" s="130"/>
      <c r="F23" s="130"/>
      <c r="G23" s="130"/>
      <c r="H23" s="130"/>
      <c r="I23" s="130"/>
      <c r="J23" s="130"/>
      <c r="K23" s="130"/>
      <c r="L23" s="130"/>
      <c r="M23" s="132">
        <v>0</v>
      </c>
      <c r="N23" s="132">
        <v>0</v>
      </c>
      <c r="O23" s="132"/>
      <c r="P23" s="132"/>
      <c r="Q23" s="132"/>
      <c r="R23" s="132"/>
      <c r="S23" s="132"/>
      <c r="T23" s="132"/>
      <c r="U23" s="132"/>
      <c r="V23" s="132">
        <v>285.274</v>
      </c>
      <c r="W23" s="132">
        <v>532.83000000000004</v>
      </c>
      <c r="X23" s="132">
        <v>637.41200000000003</v>
      </c>
      <c r="Y23" s="132">
        <v>680.12599999999998</v>
      </c>
      <c r="Z23" s="132">
        <v>656.45799999999997</v>
      </c>
      <c r="AA23" s="132">
        <v>76.501999999999995</v>
      </c>
      <c r="AB23" s="245">
        <f t="shared" si="0"/>
        <v>-88.346246066008803</v>
      </c>
    </row>
    <row r="24" spans="1:28">
      <c r="A24" s="30" t="s">
        <v>49</v>
      </c>
      <c r="B24" s="130">
        <v>228.608</v>
      </c>
      <c r="C24" s="130">
        <v>227.042</v>
      </c>
      <c r="D24" s="130">
        <v>232.30699999999999</v>
      </c>
      <c r="E24" s="130">
        <v>243.06700000000001</v>
      </c>
      <c r="F24" s="130">
        <v>256.50599999999997</v>
      </c>
      <c r="G24" s="130">
        <v>267.75599999999997</v>
      </c>
      <c r="H24" s="130">
        <v>296.88799999999998</v>
      </c>
      <c r="I24" s="130">
        <v>301.27499999999998</v>
      </c>
      <c r="J24" s="130">
        <v>331.613</v>
      </c>
      <c r="K24" s="130">
        <v>364.04</v>
      </c>
      <c r="L24" s="130">
        <v>393.19200000000001</v>
      </c>
      <c r="M24" s="130">
        <v>384.37</v>
      </c>
      <c r="N24" s="130">
        <v>396.18900000000002</v>
      </c>
      <c r="O24" s="130">
        <v>417.26799999999997</v>
      </c>
      <c r="P24" s="130">
        <v>432.99799999999999</v>
      </c>
      <c r="Q24" s="130">
        <v>473.85599999999999</v>
      </c>
      <c r="R24" s="130">
        <v>493.28800000000001</v>
      </c>
      <c r="S24" s="130">
        <v>515.572</v>
      </c>
      <c r="T24" s="130">
        <v>537.32799999999997</v>
      </c>
      <c r="U24" s="130">
        <v>558.50800000000004</v>
      </c>
      <c r="V24" s="130">
        <v>558.65200000000004</v>
      </c>
      <c r="W24" s="130">
        <v>519.25</v>
      </c>
      <c r="X24" s="130">
        <v>494.93599999999998</v>
      </c>
      <c r="Y24" s="130">
        <v>502.75799999999998</v>
      </c>
      <c r="Z24" s="130">
        <v>504.298</v>
      </c>
      <c r="AA24" s="130">
        <v>106.352</v>
      </c>
      <c r="AB24" s="245">
        <f t="shared" si="0"/>
        <v>-78.910882057830889</v>
      </c>
    </row>
    <row r="25" spans="1:28">
      <c r="A25" s="30" t="s">
        <v>33</v>
      </c>
      <c r="B25" s="130">
        <v>2813.62</v>
      </c>
      <c r="C25" s="130">
        <v>2807.3009999999999</v>
      </c>
      <c r="D25" s="130">
        <v>2823.2220000000002</v>
      </c>
      <c r="E25" s="130">
        <v>2768.636</v>
      </c>
      <c r="F25" s="130">
        <v>2868.491</v>
      </c>
      <c r="G25" s="130">
        <v>2821.058</v>
      </c>
      <c r="H25" s="130">
        <v>2772.5309999999999</v>
      </c>
      <c r="I25" s="130">
        <v>2902.4749999999999</v>
      </c>
      <c r="J25" s="130">
        <v>2909.6790000000001</v>
      </c>
      <c r="K25" s="130">
        <v>3105.7629999999999</v>
      </c>
      <c r="L25" s="130">
        <v>3353.46</v>
      </c>
      <c r="M25" s="130">
        <v>3462.1729999999998</v>
      </c>
      <c r="N25" s="130">
        <v>3435.913</v>
      </c>
      <c r="O25" s="130">
        <v>3795.1812497599949</v>
      </c>
      <c r="P25" s="130">
        <v>3757.8868097799991</v>
      </c>
      <c r="Q25" s="130">
        <v>3883.5157397600001</v>
      </c>
      <c r="R25" s="130">
        <v>3926.64</v>
      </c>
      <c r="S25" s="130">
        <v>4061.3020000000001</v>
      </c>
      <c r="T25" s="130">
        <v>3861.7719999999999</v>
      </c>
      <c r="U25" s="130">
        <v>3962.558</v>
      </c>
      <c r="V25" s="130">
        <v>3946.7220000000002</v>
      </c>
      <c r="W25" s="130">
        <v>4019.0459999999998</v>
      </c>
      <c r="X25" s="130">
        <v>4092.4879999999998</v>
      </c>
      <c r="Y25" s="130">
        <v>3957.2379999999998</v>
      </c>
      <c r="Z25" s="130">
        <v>3792.6559999999999</v>
      </c>
      <c r="AA25" s="130">
        <v>452.50400000000002</v>
      </c>
      <c r="AB25" s="245">
        <f t="shared" si="0"/>
        <v>-88.068941659881631</v>
      </c>
    </row>
    <row r="26" spans="1:28">
      <c r="A26" s="30" t="s">
        <v>44</v>
      </c>
      <c r="B26" s="130">
        <v>4307.4979999999996</v>
      </c>
      <c r="C26" s="130">
        <v>4395.0069999999996</v>
      </c>
      <c r="D26" s="130">
        <v>4590.1229999999996</v>
      </c>
      <c r="E26" s="130">
        <v>4746.2950000000001</v>
      </c>
      <c r="F26" s="130">
        <v>4928.2889999999998</v>
      </c>
      <c r="G26" s="130">
        <v>5098.7430000000004</v>
      </c>
      <c r="H26" s="130">
        <v>4934.6440000000002</v>
      </c>
      <c r="I26" s="130">
        <v>4793.8639999999996</v>
      </c>
      <c r="J26" s="130">
        <v>5209.7579999999998</v>
      </c>
      <c r="K26" s="130">
        <v>5758.8990000000003</v>
      </c>
      <c r="L26" s="130">
        <v>6422.5209999999997</v>
      </c>
      <c r="M26" s="130">
        <v>6832.85</v>
      </c>
      <c r="N26" s="130">
        <v>6965.1170000000002</v>
      </c>
      <c r="O26" s="130">
        <v>7723.9593196600026</v>
      </c>
      <c r="P26" s="130">
        <v>7598.3363496599968</v>
      </c>
      <c r="Q26" s="130">
        <v>7909.8386796399973</v>
      </c>
      <c r="R26" s="130">
        <v>8533.1779999999999</v>
      </c>
      <c r="S26" s="130">
        <v>8680.1139999999996</v>
      </c>
      <c r="T26" s="130">
        <v>8440.9179999999997</v>
      </c>
      <c r="U26" s="130">
        <v>8902.634</v>
      </c>
      <c r="V26" s="130">
        <v>8997.0540000000001</v>
      </c>
      <c r="W26" s="130">
        <v>9351.2559999999994</v>
      </c>
      <c r="X26" s="130">
        <v>9424.9660000000003</v>
      </c>
      <c r="Y26" s="130">
        <v>9132.9680000000008</v>
      </c>
      <c r="Z26" s="130">
        <v>8804.1219999999994</v>
      </c>
      <c r="AA26" s="130">
        <v>1168.6420000000001</v>
      </c>
      <c r="AB26" s="245">
        <f t="shared" si="0"/>
        <v>-86.726194843733424</v>
      </c>
    </row>
    <row r="27" spans="1:28">
      <c r="A27" s="30" t="s">
        <v>427</v>
      </c>
      <c r="B27" s="130">
        <v>440.52800000000002</v>
      </c>
      <c r="C27" s="130">
        <v>456.04300000000001</v>
      </c>
      <c r="D27" s="130">
        <v>491.35599999999999</v>
      </c>
      <c r="E27" s="130">
        <v>504.34399999999999</v>
      </c>
      <c r="F27" s="130">
        <v>552.54600000000005</v>
      </c>
      <c r="G27" s="130">
        <v>556.79399999999998</v>
      </c>
      <c r="H27" s="130">
        <v>588.74099999999999</v>
      </c>
      <c r="I27" s="130">
        <v>617.17600000000004</v>
      </c>
      <c r="J27" s="130">
        <v>686.10900000000004</v>
      </c>
      <c r="K27" s="130">
        <v>732.28200000000004</v>
      </c>
      <c r="L27" s="130">
        <v>793.22400000000005</v>
      </c>
      <c r="M27" s="130">
        <v>787.81700000000001</v>
      </c>
      <c r="N27" s="130">
        <v>852.327</v>
      </c>
      <c r="O27" s="130">
        <v>927.33299999999997</v>
      </c>
      <c r="P27" s="130">
        <v>978.06600000000003</v>
      </c>
      <c r="Q27" s="130">
        <v>1018.991</v>
      </c>
      <c r="R27" s="130">
        <v>1054.374</v>
      </c>
      <c r="S27" s="130">
        <v>1083.7139999999999</v>
      </c>
      <c r="T27" s="130">
        <v>1116.6859999999999</v>
      </c>
      <c r="U27" s="130">
        <v>1231.4739999999999</v>
      </c>
      <c r="V27" s="130">
        <v>1321.856</v>
      </c>
      <c r="W27" s="130">
        <v>1263.4380000000001</v>
      </c>
      <c r="X27" s="130">
        <v>1319.49</v>
      </c>
      <c r="Y27" s="130">
        <v>1319.798</v>
      </c>
      <c r="Z27" s="130">
        <v>1275.7719999999999</v>
      </c>
      <c r="AA27" s="130">
        <v>222.1</v>
      </c>
      <c r="AB27" s="245">
        <f t="shared" si="0"/>
        <v>-82.590933176147459</v>
      </c>
    </row>
    <row r="28" spans="1:28">
      <c r="A28" s="30" t="s">
        <v>52</v>
      </c>
      <c r="B28" s="130">
        <v>4732.259</v>
      </c>
      <c r="C28" s="130">
        <v>4714.8329999999996</v>
      </c>
      <c r="D28" s="130">
        <v>4824.808</v>
      </c>
      <c r="E28" s="130">
        <v>4738.3519999999999</v>
      </c>
      <c r="F28" s="130">
        <v>4738.183</v>
      </c>
      <c r="G28" s="130">
        <v>4575.5479999999998</v>
      </c>
      <c r="H28" s="130">
        <v>4236.2079999999996</v>
      </c>
      <c r="I28" s="130">
        <v>4214.6890000000003</v>
      </c>
      <c r="J28" s="130">
        <v>4431.5110000000004</v>
      </c>
      <c r="K28" s="130">
        <v>4726.4920000000002</v>
      </c>
      <c r="L28" s="130">
        <v>5189.9160000000002</v>
      </c>
      <c r="M28" s="130">
        <v>5404.5349999999999</v>
      </c>
      <c r="N28" s="130">
        <v>5500.2380000000003</v>
      </c>
      <c r="O28" s="130">
        <v>6360.8060698000008</v>
      </c>
      <c r="P28" s="130">
        <v>6214.3633098199962</v>
      </c>
      <c r="Q28" s="130">
        <v>6403.92804978</v>
      </c>
      <c r="R28" s="130">
        <v>6401.3379999999997</v>
      </c>
      <c r="S28" s="130">
        <v>6641.8019999999997</v>
      </c>
      <c r="T28" s="130">
        <v>7199.6440000000002</v>
      </c>
      <c r="U28" s="130">
        <v>7629.424</v>
      </c>
      <c r="V28" s="130">
        <v>7697.87</v>
      </c>
      <c r="W28" s="130">
        <v>7654.7619999999997</v>
      </c>
      <c r="X28" s="130">
        <v>7717.8360000000002</v>
      </c>
      <c r="Y28" s="130">
        <v>7733.63</v>
      </c>
      <c r="Z28" s="130">
        <v>7620.674</v>
      </c>
      <c r="AA28" s="130">
        <v>1668.65</v>
      </c>
      <c r="AB28" s="245">
        <f t="shared" si="0"/>
        <v>-78.103642801148553</v>
      </c>
    </row>
    <row r="29" spans="1:28">
      <c r="A29" s="30" t="s">
        <v>35</v>
      </c>
      <c r="B29" s="130"/>
      <c r="C29" s="130"/>
      <c r="D29" s="130"/>
      <c r="E29" s="130"/>
      <c r="F29" s="130"/>
      <c r="G29" s="130"/>
      <c r="H29" s="130"/>
      <c r="I29" s="130"/>
      <c r="J29" s="130"/>
      <c r="K29" s="130"/>
      <c r="L29" s="130"/>
      <c r="M29" s="132">
        <v>0</v>
      </c>
      <c r="N29" s="132">
        <v>0</v>
      </c>
      <c r="O29" s="132"/>
      <c r="P29" s="132"/>
      <c r="Q29" s="132"/>
      <c r="R29" s="132"/>
      <c r="S29" s="132"/>
      <c r="T29" s="132"/>
      <c r="U29" s="132"/>
      <c r="V29" s="132">
        <v>550.16999999999996</v>
      </c>
      <c r="W29" s="130">
        <v>841.774</v>
      </c>
      <c r="X29" s="130">
        <v>853.61599999999999</v>
      </c>
      <c r="Y29" s="130">
        <v>865.16399999999999</v>
      </c>
      <c r="Z29" s="130">
        <v>810.43799999999999</v>
      </c>
      <c r="AA29" s="130">
        <v>82.953999999999994</v>
      </c>
      <c r="AB29" s="245">
        <f t="shared" si="0"/>
        <v>-89.764300291940899</v>
      </c>
    </row>
    <row r="30" spans="1:28">
      <c r="A30" s="30" t="s">
        <v>34</v>
      </c>
      <c r="B30" s="130">
        <v>2123.0419999999999</v>
      </c>
      <c r="C30" s="130">
        <v>2168.5149999999999</v>
      </c>
      <c r="D30" s="130">
        <v>2265.8989999999999</v>
      </c>
      <c r="E30" s="130">
        <v>2254.5059999999999</v>
      </c>
      <c r="F30" s="130">
        <v>2300.018</v>
      </c>
      <c r="G30" s="130">
        <v>2174.6019999999999</v>
      </c>
      <c r="H30" s="130">
        <v>2078.9450000000002</v>
      </c>
      <c r="I30" s="130">
        <v>2144.2069999999999</v>
      </c>
      <c r="J30" s="130">
        <v>2149.4949999999999</v>
      </c>
      <c r="K30" s="130">
        <v>2364.056</v>
      </c>
      <c r="L30" s="130">
        <v>2553.5549999999998</v>
      </c>
      <c r="M30" s="130">
        <v>2650.6489999999999</v>
      </c>
      <c r="N30" s="130">
        <v>3081.3090000000002</v>
      </c>
      <c r="O30" s="130">
        <v>3339.8206198399989</v>
      </c>
      <c r="P30" s="130">
        <v>3162.4174298599996</v>
      </c>
      <c r="Q30" s="130">
        <v>3213.6003598400007</v>
      </c>
      <c r="R30" s="130">
        <v>3155.71</v>
      </c>
      <c r="S30" s="130">
        <v>3244.9</v>
      </c>
      <c r="T30" s="130">
        <v>3329.67</v>
      </c>
      <c r="U30" s="130">
        <v>3351.326</v>
      </c>
      <c r="V30" s="130">
        <v>3149.79</v>
      </c>
      <c r="W30" s="130">
        <v>3399.2220000000002</v>
      </c>
      <c r="X30" s="130">
        <v>3418.3820000000001</v>
      </c>
      <c r="Y30" s="130">
        <v>2995.1480000000001</v>
      </c>
      <c r="Z30" s="130">
        <v>2921.8020000000001</v>
      </c>
      <c r="AA30" s="130">
        <v>433.33199999999999</v>
      </c>
      <c r="AB30" s="245">
        <f t="shared" si="0"/>
        <v>-85.169015559575911</v>
      </c>
    </row>
    <row r="31" spans="1:28">
      <c r="A31" s="30" t="s">
        <v>45</v>
      </c>
      <c r="B31" s="130">
        <v>3691.8049999999998</v>
      </c>
      <c r="C31" s="130">
        <v>4085.0940000000001</v>
      </c>
      <c r="D31" s="130">
        <v>4478.7049999999999</v>
      </c>
      <c r="E31" s="130">
        <v>4597.9009999999998</v>
      </c>
      <c r="F31" s="130">
        <v>4591.0929999999998</v>
      </c>
      <c r="G31" s="130">
        <v>4473.2719999999999</v>
      </c>
      <c r="H31" s="130">
        <v>4185.8410000000003</v>
      </c>
      <c r="I31" s="130">
        <v>4083.7640000000001</v>
      </c>
      <c r="J31" s="130">
        <v>4443.9139999999998</v>
      </c>
      <c r="K31" s="130">
        <v>5025.3090000000002</v>
      </c>
      <c r="L31" s="130">
        <v>5834.5469999999996</v>
      </c>
      <c r="M31" s="130">
        <v>6419.3940000000002</v>
      </c>
      <c r="N31" s="130">
        <v>6799.1090000000004</v>
      </c>
      <c r="O31" s="130">
        <v>7422.2598097000064</v>
      </c>
      <c r="P31" s="130">
        <v>7386.9830397199958</v>
      </c>
      <c r="Q31" s="130">
        <v>7801.0708697199998</v>
      </c>
      <c r="R31" s="130">
        <v>8324.59</v>
      </c>
      <c r="S31" s="130">
        <v>8588.2839999999997</v>
      </c>
      <c r="T31" s="130">
        <v>8746.6419999999998</v>
      </c>
      <c r="U31" s="130">
        <v>9222.4279999999999</v>
      </c>
      <c r="V31" s="130">
        <v>9264.6779999999999</v>
      </c>
      <c r="W31" s="130">
        <v>9276.4959999999992</v>
      </c>
      <c r="X31" s="130">
        <v>9136.75</v>
      </c>
      <c r="Y31" s="130">
        <v>8816.9240000000009</v>
      </c>
      <c r="Z31" s="130">
        <v>8723.9719999999998</v>
      </c>
      <c r="AA31" s="130">
        <v>1255.106</v>
      </c>
      <c r="AB31" s="245">
        <f t="shared" si="0"/>
        <v>-85.613135851421802</v>
      </c>
    </row>
    <row r="32" spans="1:28">
      <c r="A32" s="30" t="s">
        <v>55</v>
      </c>
      <c r="B32" s="130">
        <v>1496.0709999999999</v>
      </c>
      <c r="C32" s="130">
        <v>1431.769</v>
      </c>
      <c r="D32" s="130">
        <v>1538.9090000000001</v>
      </c>
      <c r="E32" s="130">
        <v>1640.508</v>
      </c>
      <c r="F32" s="130">
        <v>1769.626</v>
      </c>
      <c r="G32" s="130">
        <v>1821.896</v>
      </c>
      <c r="H32" s="130">
        <v>1826.9069999999999</v>
      </c>
      <c r="I32" s="130">
        <v>1832.6980000000001</v>
      </c>
      <c r="J32" s="130">
        <v>1974.412</v>
      </c>
      <c r="K32" s="130">
        <v>2184.761</v>
      </c>
      <c r="L32" s="130">
        <v>2469.3409999999999</v>
      </c>
      <c r="M32" s="130">
        <v>2520.6860000000001</v>
      </c>
      <c r="N32" s="130">
        <v>2700.9479999999999</v>
      </c>
      <c r="O32" s="130">
        <v>2809.0639999999999</v>
      </c>
      <c r="P32" s="130">
        <v>2823.0970000000002</v>
      </c>
      <c r="Q32" s="130">
        <v>2920.9070000000002</v>
      </c>
      <c r="R32" s="130">
        <v>2927.9059999999999</v>
      </c>
      <c r="S32" s="130">
        <v>2914.4119999999998</v>
      </c>
      <c r="T32" s="130">
        <v>2952.194</v>
      </c>
      <c r="U32" s="130">
        <v>3148.1280000000002</v>
      </c>
      <c r="V32" s="130">
        <v>3187.4679999999998</v>
      </c>
      <c r="W32" s="130">
        <v>3050.56</v>
      </c>
      <c r="X32" s="130">
        <v>3264.0239999999999</v>
      </c>
      <c r="Y32" s="130">
        <v>3237.91</v>
      </c>
      <c r="Z32" s="130">
        <v>3233.5059999999999</v>
      </c>
      <c r="AA32" s="130">
        <v>539.05399999999997</v>
      </c>
      <c r="AB32" s="245">
        <f t="shared" si="0"/>
        <v>-83.329117063645469</v>
      </c>
    </row>
    <row r="33" spans="1:28">
      <c r="A33" s="30" t="s">
        <v>38</v>
      </c>
      <c r="B33" s="130">
        <v>4115.1679999999997</v>
      </c>
      <c r="C33" s="130">
        <v>4154.402</v>
      </c>
      <c r="D33" s="130">
        <v>4384.5360000000001</v>
      </c>
      <c r="E33" s="130">
        <v>4501.1549999999997</v>
      </c>
      <c r="F33" s="130">
        <v>4506.0870000000004</v>
      </c>
      <c r="G33" s="130">
        <v>4208.893</v>
      </c>
      <c r="H33" s="130">
        <v>3869.9490000000001</v>
      </c>
      <c r="I33" s="130">
        <v>3591.6219999999998</v>
      </c>
      <c r="J33" s="130">
        <v>3691.7660000000001</v>
      </c>
      <c r="K33" s="130">
        <v>3837.799</v>
      </c>
      <c r="L33" s="130">
        <v>4366.7610000000004</v>
      </c>
      <c r="M33" s="130">
        <v>4309.1350000000002</v>
      </c>
      <c r="N33" s="130">
        <v>4392.12</v>
      </c>
      <c r="O33" s="130">
        <v>4824.72399976</v>
      </c>
      <c r="P33" s="130">
        <v>4665.5234097800003</v>
      </c>
      <c r="Q33" s="130">
        <v>4751.0192497999979</v>
      </c>
      <c r="R33" s="130">
        <v>4777.92</v>
      </c>
      <c r="S33" s="130">
        <v>4862.9759999999997</v>
      </c>
      <c r="T33" s="130">
        <v>4934.3519999999999</v>
      </c>
      <c r="U33" s="130">
        <v>5140.1499999999996</v>
      </c>
      <c r="V33" s="130">
        <v>5127.5240000000003</v>
      </c>
      <c r="W33" s="130">
        <v>5120.0219999999999</v>
      </c>
      <c r="X33" s="130">
        <v>4841.68</v>
      </c>
      <c r="Y33" s="130">
        <v>4849.1180000000004</v>
      </c>
      <c r="Z33" s="130">
        <v>4603.4759999999997</v>
      </c>
      <c r="AA33" s="130">
        <v>580.80200000000002</v>
      </c>
      <c r="AB33" s="245">
        <f t="shared" si="0"/>
        <v>-87.383403323923048</v>
      </c>
    </row>
    <row r="34" spans="1:28">
      <c r="A34" s="30" t="s">
        <v>47</v>
      </c>
      <c r="B34" s="130">
        <v>1863.4839999999999</v>
      </c>
      <c r="C34" s="130">
        <v>1775.7049999999999</v>
      </c>
      <c r="D34" s="130">
        <v>1976.519</v>
      </c>
      <c r="E34" s="130">
        <v>2211.9749999999999</v>
      </c>
      <c r="F34" s="130">
        <v>2473.9450000000002</v>
      </c>
      <c r="G34" s="130">
        <v>2508.5970000000002</v>
      </c>
      <c r="H34" s="130">
        <v>2488.018</v>
      </c>
      <c r="I34" s="130">
        <v>2554.7249999999999</v>
      </c>
      <c r="J34" s="130">
        <v>2700.1350000000002</v>
      </c>
      <c r="K34" s="130">
        <v>2916.3960000000002</v>
      </c>
      <c r="L34" s="130">
        <v>2999.35</v>
      </c>
      <c r="M34" s="130">
        <v>3028.8820000000001</v>
      </c>
      <c r="N34" s="130">
        <v>3059.73</v>
      </c>
      <c r="O34" s="130">
        <v>3065.6579999999999</v>
      </c>
      <c r="P34" s="130">
        <v>2981.4409999999998</v>
      </c>
      <c r="Q34" s="130">
        <v>3214.4560000000001</v>
      </c>
      <c r="R34" s="130">
        <v>3760.5340000000001</v>
      </c>
      <c r="S34" s="130">
        <v>4108.2839999999997</v>
      </c>
      <c r="T34" s="130">
        <v>4432.2539999999999</v>
      </c>
      <c r="U34" s="130">
        <v>4792.1559999999999</v>
      </c>
      <c r="V34" s="130">
        <v>4889.6719999999996</v>
      </c>
      <c r="W34" s="130">
        <v>5053.8019999999997</v>
      </c>
      <c r="X34" s="130">
        <v>5073.7020000000002</v>
      </c>
      <c r="Y34" s="130">
        <v>5122.0060000000003</v>
      </c>
      <c r="Z34" s="130">
        <v>4897.8760000000002</v>
      </c>
      <c r="AA34" s="130">
        <v>736.19</v>
      </c>
      <c r="AB34" s="245">
        <f t="shared" si="0"/>
        <v>-84.969198893561199</v>
      </c>
    </row>
    <row r="35" spans="1:28">
      <c r="A35" s="133" t="s">
        <v>546</v>
      </c>
      <c r="B35" s="130">
        <v>21999.895</v>
      </c>
      <c r="C35" s="130">
        <v>22770.881000000001</v>
      </c>
      <c r="D35" s="130">
        <v>24085.136999999992</v>
      </c>
      <c r="E35" s="130">
        <v>24615.371999999999</v>
      </c>
      <c r="F35" s="130">
        <v>25446.514999999999</v>
      </c>
      <c r="G35" s="130">
        <v>25661.751</v>
      </c>
      <c r="H35" s="130">
        <v>25144.83</v>
      </c>
      <c r="I35" s="130">
        <v>24945.573999999997</v>
      </c>
      <c r="J35" s="130">
        <v>24796.307000000001</v>
      </c>
      <c r="K35" s="130">
        <v>27423.427</v>
      </c>
      <c r="L35" s="130">
        <v>29999.233000000004</v>
      </c>
      <c r="M35" s="130">
        <v>5754.527</v>
      </c>
      <c r="N35" s="130">
        <v>5833.0069999999996</v>
      </c>
      <c r="O35" s="132">
        <v>0</v>
      </c>
      <c r="P35" s="132">
        <v>0</v>
      </c>
      <c r="Q35" s="132">
        <v>0</v>
      </c>
      <c r="R35" s="132">
        <v>0</v>
      </c>
      <c r="S35" s="132">
        <v>0</v>
      </c>
      <c r="T35" s="132">
        <v>0</v>
      </c>
      <c r="U35" s="132">
        <v>0</v>
      </c>
      <c r="V35" s="132">
        <v>0</v>
      </c>
      <c r="W35" s="132">
        <v>0</v>
      </c>
      <c r="X35" s="132">
        <v>0</v>
      </c>
      <c r="Y35" s="132">
        <v>0</v>
      </c>
      <c r="Z35" s="132">
        <v>0</v>
      </c>
      <c r="AA35" s="132" t="s">
        <v>5</v>
      </c>
      <c r="AB35" s="245" t="str">
        <f t="shared" si="0"/>
        <v>-</v>
      </c>
    </row>
    <row r="36" spans="1:28" ht="15.75">
      <c r="A36" s="126" t="s">
        <v>321</v>
      </c>
      <c r="B36" s="136">
        <v>88752.77</v>
      </c>
      <c r="C36" s="136">
        <v>90431.884000000005</v>
      </c>
      <c r="D36" s="136">
        <v>96710.146000000008</v>
      </c>
      <c r="E36" s="136">
        <v>99729.7</v>
      </c>
      <c r="F36" s="136">
        <v>104274.24799999999</v>
      </c>
      <c r="G36" s="136">
        <v>104593.03199999999</v>
      </c>
      <c r="H36" s="136">
        <v>100743.63</v>
      </c>
      <c r="I36" s="136">
        <v>99875.55</v>
      </c>
      <c r="J36" s="136">
        <v>106759.30599999998</v>
      </c>
      <c r="K36" s="136">
        <v>117604.75</v>
      </c>
      <c r="L36" s="136">
        <v>128229.2</v>
      </c>
      <c r="M36" s="136">
        <v>133996.04999999999</v>
      </c>
      <c r="N36" s="136">
        <v>139656.37399999998</v>
      </c>
      <c r="O36" s="136">
        <v>148091.07811411994</v>
      </c>
      <c r="P36" s="136">
        <v>151287.60845411994</v>
      </c>
      <c r="Q36" s="136">
        <v>156923.62095399995</v>
      </c>
      <c r="R36" s="136">
        <v>159082.64799999999</v>
      </c>
      <c r="S36" s="136">
        <v>163766.96</v>
      </c>
      <c r="T36" s="136">
        <v>165381.478</v>
      </c>
      <c r="U36" s="136">
        <v>174807.764</v>
      </c>
      <c r="V36" s="136">
        <v>178311.09</v>
      </c>
      <c r="W36" s="136">
        <v>179417.046</v>
      </c>
      <c r="X36" s="136">
        <v>184665.21799999999</v>
      </c>
      <c r="Y36" s="136">
        <v>184055.87599999999</v>
      </c>
      <c r="Z36" s="136">
        <v>179498.25</v>
      </c>
      <c r="AA36" s="136">
        <v>28419.734</v>
      </c>
      <c r="AB36" s="245">
        <f t="shared" si="0"/>
        <v>-84.167124749127083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AE45"/>
  <sheetViews>
    <sheetView zoomScale="73" zoomScaleNormal="73" workbookViewId="0">
      <pane xSplit="1" ySplit="6" topLeftCell="E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23.21875" style="85" customWidth="1"/>
    <col min="2" max="5" width="9.21875" style="85" customWidth="1"/>
    <col min="6" max="6" width="10" style="85" customWidth="1"/>
    <col min="7" max="9" width="9.21875" style="85" customWidth="1"/>
    <col min="10" max="10" width="10.44140625" style="85" customWidth="1"/>
    <col min="11" max="12" width="9.21875" style="85" customWidth="1"/>
    <col min="13" max="13" width="10.33203125" style="85" customWidth="1"/>
    <col min="14" max="15" width="9.21875" style="85" customWidth="1"/>
    <col min="16" max="16" width="10.44140625" style="85" customWidth="1"/>
    <col min="17" max="17" width="9.21875" style="85" customWidth="1"/>
    <col min="18" max="18" width="10.33203125" style="85" customWidth="1"/>
    <col min="19" max="19" width="9.6640625" style="85" customWidth="1"/>
    <col min="20" max="28" width="9.21875" style="85" customWidth="1"/>
    <col min="29" max="29" width="10.33203125" style="85" customWidth="1"/>
    <col min="30" max="30" width="9.21875" style="85" customWidth="1"/>
    <col min="31" max="31" width="11.6640625" style="85" customWidth="1"/>
    <col min="32" max="16384" width="8.88671875" style="85"/>
  </cols>
  <sheetData>
    <row r="1" spans="1:31" ht="23.25">
      <c r="A1" s="11" t="s">
        <v>777</v>
      </c>
      <c r="M1" s="83"/>
    </row>
    <row r="2" spans="1:31">
      <c r="A2" s="106" t="s">
        <v>481</v>
      </c>
    </row>
    <row r="3" spans="1:31">
      <c r="A3" s="107" t="s">
        <v>482</v>
      </c>
    </row>
    <row r="4" spans="1:31" ht="15.75">
      <c r="A4" s="242" t="s">
        <v>420</v>
      </c>
      <c r="B4" s="77" t="s">
        <v>120</v>
      </c>
      <c r="C4" s="77"/>
      <c r="D4" s="77"/>
      <c r="E4" s="77"/>
      <c r="F4" s="77"/>
      <c r="G4" s="77"/>
      <c r="H4" s="77"/>
      <c r="I4" s="77"/>
      <c r="J4" s="77"/>
      <c r="K4" s="77"/>
      <c r="L4" s="77"/>
      <c r="M4" s="77"/>
      <c r="N4" s="77"/>
      <c r="O4" s="77"/>
    </row>
    <row r="5" spans="1:31" ht="51.75" customHeight="1">
      <c r="A5" s="122" t="s">
        <v>121</v>
      </c>
      <c r="B5" s="125" t="s">
        <v>122</v>
      </c>
      <c r="C5" s="125" t="s">
        <v>123</v>
      </c>
      <c r="D5" s="125" t="s">
        <v>201</v>
      </c>
      <c r="E5" s="125" t="s">
        <v>124</v>
      </c>
      <c r="F5" s="125" t="s">
        <v>36</v>
      </c>
      <c r="G5" s="125" t="s">
        <v>62</v>
      </c>
      <c r="H5" s="125" t="s">
        <v>39</v>
      </c>
      <c r="I5" s="125" t="s">
        <v>32</v>
      </c>
      <c r="J5" s="125" t="s">
        <v>125</v>
      </c>
      <c r="K5" s="125" t="s">
        <v>46</v>
      </c>
      <c r="L5" s="125" t="s">
        <v>126</v>
      </c>
      <c r="M5" s="125" t="s">
        <v>203</v>
      </c>
      <c r="N5" s="125" t="s">
        <v>40</v>
      </c>
      <c r="O5" s="125" t="s">
        <v>41</v>
      </c>
      <c r="P5" s="119" t="s">
        <v>128</v>
      </c>
      <c r="Q5" s="119" t="s">
        <v>42</v>
      </c>
      <c r="R5" s="119" t="s">
        <v>200</v>
      </c>
      <c r="S5" s="119" t="s">
        <v>48</v>
      </c>
      <c r="T5" s="119" t="s">
        <v>49</v>
      </c>
      <c r="U5" s="119" t="s">
        <v>33</v>
      </c>
      <c r="V5" s="119" t="s">
        <v>129</v>
      </c>
      <c r="W5" s="119" t="s">
        <v>51</v>
      </c>
      <c r="X5" s="119" t="s">
        <v>202</v>
      </c>
      <c r="Y5" s="119" t="s">
        <v>35</v>
      </c>
      <c r="Z5" s="119" t="s">
        <v>34</v>
      </c>
      <c r="AA5" s="119" t="s">
        <v>130</v>
      </c>
      <c r="AB5" s="119" t="s">
        <v>55</v>
      </c>
      <c r="AC5" s="119" t="s">
        <v>131</v>
      </c>
      <c r="AD5" s="119" t="s">
        <v>47</v>
      </c>
      <c r="AE5" s="119" t="s">
        <v>57</v>
      </c>
    </row>
    <row r="6" spans="1:31">
      <c r="A6" s="86"/>
      <c r="B6" s="86"/>
      <c r="C6" s="86"/>
      <c r="D6" s="86"/>
      <c r="E6" s="86"/>
      <c r="F6" s="86"/>
      <c r="G6" s="86"/>
      <c r="H6" s="86"/>
      <c r="I6" s="86"/>
      <c r="J6" s="86"/>
      <c r="K6" s="86"/>
      <c r="L6" s="86"/>
      <c r="M6" s="86"/>
      <c r="N6" s="86"/>
      <c r="O6" s="86"/>
      <c r="P6" s="123"/>
      <c r="Q6" s="87"/>
      <c r="R6" s="87"/>
      <c r="S6" s="87"/>
      <c r="T6" s="87"/>
      <c r="U6" s="87"/>
      <c r="V6" s="87"/>
      <c r="W6" s="87"/>
      <c r="X6" s="87"/>
      <c r="Y6" s="87"/>
      <c r="Z6" s="87"/>
      <c r="AA6" s="87"/>
      <c r="AB6" s="87"/>
      <c r="AC6" s="87"/>
      <c r="AD6" s="87"/>
      <c r="AE6" s="124"/>
    </row>
    <row r="7" spans="1:31">
      <c r="A7" s="86" t="s">
        <v>122</v>
      </c>
      <c r="B7" s="243">
        <v>54299</v>
      </c>
      <c r="C7" s="243">
        <v>74972</v>
      </c>
      <c r="D7" s="243">
        <v>7919</v>
      </c>
      <c r="E7" s="243">
        <v>92</v>
      </c>
      <c r="F7" s="243">
        <v>48</v>
      </c>
      <c r="G7" s="243">
        <v>176</v>
      </c>
      <c r="H7" s="243">
        <v>7243</v>
      </c>
      <c r="I7" s="243">
        <v>30</v>
      </c>
      <c r="J7" s="243">
        <v>168</v>
      </c>
      <c r="K7" s="243">
        <v>180</v>
      </c>
      <c r="L7" s="243">
        <v>21</v>
      </c>
      <c r="M7" s="243">
        <v>22071</v>
      </c>
      <c r="N7" s="243">
        <v>888</v>
      </c>
      <c r="O7" s="243">
        <v>3920</v>
      </c>
      <c r="P7" s="243">
        <v>11293</v>
      </c>
      <c r="Q7" s="243">
        <v>14892</v>
      </c>
      <c r="R7" s="243">
        <v>129</v>
      </c>
      <c r="S7" s="243">
        <v>56</v>
      </c>
      <c r="T7" s="243">
        <v>12279</v>
      </c>
      <c r="U7" s="243">
        <v>312</v>
      </c>
      <c r="V7" s="243">
        <v>338</v>
      </c>
      <c r="W7" s="243">
        <v>1917</v>
      </c>
      <c r="X7" s="243">
        <v>139</v>
      </c>
      <c r="Y7" s="243">
        <v>154</v>
      </c>
      <c r="Z7" s="243">
        <v>159</v>
      </c>
      <c r="AA7" s="243">
        <v>77</v>
      </c>
      <c r="AB7" s="243">
        <v>2654</v>
      </c>
      <c r="AC7" s="243">
        <v>55</v>
      </c>
      <c r="AD7" s="243">
        <v>410</v>
      </c>
      <c r="AE7" s="243">
        <v>216891</v>
      </c>
    </row>
    <row r="8" spans="1:31">
      <c r="A8" s="86" t="s">
        <v>29</v>
      </c>
      <c r="B8" s="243">
        <v>74972</v>
      </c>
      <c r="C8" s="243">
        <v>10404</v>
      </c>
      <c r="D8" s="243">
        <v>1499</v>
      </c>
      <c r="E8" s="243">
        <v>1</v>
      </c>
      <c r="F8" s="243">
        <v>0</v>
      </c>
      <c r="G8" s="243">
        <v>9</v>
      </c>
      <c r="H8" s="243">
        <v>1936</v>
      </c>
      <c r="I8" s="243">
        <v>0</v>
      </c>
      <c r="J8" s="243">
        <v>8</v>
      </c>
      <c r="K8" s="243">
        <v>28</v>
      </c>
      <c r="L8" s="243">
        <v>3</v>
      </c>
      <c r="M8" s="243">
        <v>3117</v>
      </c>
      <c r="N8" s="243">
        <v>36</v>
      </c>
      <c r="O8" s="243">
        <v>530</v>
      </c>
      <c r="P8" s="243">
        <v>1287</v>
      </c>
      <c r="Q8" s="243">
        <v>2182</v>
      </c>
      <c r="R8" s="243">
        <v>10</v>
      </c>
      <c r="S8" s="243">
        <v>3</v>
      </c>
      <c r="T8" s="243">
        <v>1862</v>
      </c>
      <c r="U8" s="243">
        <v>14</v>
      </c>
      <c r="V8" s="243">
        <v>28</v>
      </c>
      <c r="W8" s="243">
        <v>334</v>
      </c>
      <c r="X8" s="243">
        <v>13</v>
      </c>
      <c r="Y8" s="243">
        <v>29</v>
      </c>
      <c r="Z8" s="243">
        <v>7</v>
      </c>
      <c r="AA8" s="243">
        <v>5</v>
      </c>
      <c r="AB8" s="243">
        <v>175</v>
      </c>
      <c r="AC8" s="243">
        <v>8</v>
      </c>
      <c r="AD8" s="243">
        <v>31</v>
      </c>
      <c r="AE8" s="243">
        <v>98531</v>
      </c>
    </row>
    <row r="9" spans="1:31">
      <c r="A9" s="86" t="s">
        <v>30</v>
      </c>
      <c r="B9" s="243">
        <v>7919</v>
      </c>
      <c r="C9" s="243">
        <v>1499</v>
      </c>
      <c r="D9" s="243">
        <v>5824</v>
      </c>
      <c r="E9" s="243">
        <v>21</v>
      </c>
      <c r="F9" s="243">
        <v>30</v>
      </c>
      <c r="G9" s="243">
        <v>16</v>
      </c>
      <c r="H9" s="243">
        <v>24620</v>
      </c>
      <c r="I9" s="243">
        <v>3</v>
      </c>
      <c r="J9" s="243">
        <v>31</v>
      </c>
      <c r="K9" s="243">
        <v>46</v>
      </c>
      <c r="L9" s="243">
        <v>5</v>
      </c>
      <c r="M9" s="243">
        <v>5302</v>
      </c>
      <c r="N9" s="243">
        <v>108</v>
      </c>
      <c r="O9" s="243">
        <v>1311</v>
      </c>
      <c r="P9" s="243">
        <v>2242</v>
      </c>
      <c r="Q9" s="243">
        <v>250</v>
      </c>
      <c r="R9" s="243">
        <v>9</v>
      </c>
      <c r="S9" s="243">
        <v>22</v>
      </c>
      <c r="T9" s="243">
        <v>143</v>
      </c>
      <c r="U9" s="243">
        <v>12</v>
      </c>
      <c r="V9" s="243">
        <v>74</v>
      </c>
      <c r="W9" s="243">
        <v>3098</v>
      </c>
      <c r="X9" s="243">
        <v>60</v>
      </c>
      <c r="Y9" s="243">
        <v>36</v>
      </c>
      <c r="Z9" s="243">
        <v>23</v>
      </c>
      <c r="AA9" s="243">
        <v>31</v>
      </c>
      <c r="AB9" s="243">
        <v>658</v>
      </c>
      <c r="AC9" s="243">
        <v>24</v>
      </c>
      <c r="AD9" s="243">
        <v>69</v>
      </c>
      <c r="AE9" s="243">
        <v>53486</v>
      </c>
    </row>
    <row r="10" spans="1:31">
      <c r="A10" s="86" t="s">
        <v>31</v>
      </c>
      <c r="B10" s="243">
        <v>92</v>
      </c>
      <c r="C10" s="243">
        <v>1</v>
      </c>
      <c r="D10" s="243">
        <v>21</v>
      </c>
      <c r="E10" s="243">
        <v>126852</v>
      </c>
      <c r="F10" s="243">
        <v>25</v>
      </c>
      <c r="G10" s="243">
        <v>56</v>
      </c>
      <c r="H10" s="243">
        <v>84</v>
      </c>
      <c r="I10" s="243">
        <v>132</v>
      </c>
      <c r="J10" s="243">
        <v>502</v>
      </c>
      <c r="K10" s="243">
        <v>110</v>
      </c>
      <c r="L10" s="243">
        <v>231</v>
      </c>
      <c r="M10" s="243">
        <v>3453</v>
      </c>
      <c r="N10" s="243">
        <v>202</v>
      </c>
      <c r="O10" s="243">
        <v>194</v>
      </c>
      <c r="P10" s="243">
        <v>43759</v>
      </c>
      <c r="Q10" s="243">
        <v>616</v>
      </c>
      <c r="R10" s="243">
        <v>483</v>
      </c>
      <c r="S10" s="243">
        <v>24</v>
      </c>
      <c r="T10" s="243">
        <v>18</v>
      </c>
      <c r="U10" s="243">
        <v>296</v>
      </c>
      <c r="V10" s="243">
        <v>1268</v>
      </c>
      <c r="W10" s="243">
        <v>128</v>
      </c>
      <c r="X10" s="243">
        <v>835</v>
      </c>
      <c r="Y10" s="243">
        <v>15</v>
      </c>
      <c r="Z10" s="243">
        <v>298</v>
      </c>
      <c r="AA10" s="243">
        <v>550</v>
      </c>
      <c r="AB10" s="243">
        <v>777</v>
      </c>
      <c r="AC10" s="243">
        <v>7650</v>
      </c>
      <c r="AD10" s="243">
        <v>185</v>
      </c>
      <c r="AE10" s="243">
        <v>188857</v>
      </c>
    </row>
    <row r="11" spans="1:31">
      <c r="A11" s="86" t="s">
        <v>36</v>
      </c>
      <c r="B11" s="243">
        <v>48</v>
      </c>
      <c r="C11" s="243">
        <v>0</v>
      </c>
      <c r="D11" s="243">
        <v>30</v>
      </c>
      <c r="E11" s="243">
        <v>25</v>
      </c>
      <c r="F11" s="243">
        <v>0</v>
      </c>
      <c r="G11" s="243">
        <v>9</v>
      </c>
      <c r="H11" s="243">
        <v>139</v>
      </c>
      <c r="I11" s="243">
        <v>30</v>
      </c>
      <c r="J11" s="243">
        <v>270</v>
      </c>
      <c r="K11" s="243">
        <v>10</v>
      </c>
      <c r="L11" s="243">
        <v>148</v>
      </c>
      <c r="M11" s="243">
        <v>2174</v>
      </c>
      <c r="N11" s="243">
        <v>572</v>
      </c>
      <c r="O11" s="243">
        <v>39</v>
      </c>
      <c r="P11" s="243">
        <v>9709</v>
      </c>
      <c r="Q11" s="243">
        <v>28</v>
      </c>
      <c r="R11" s="243">
        <v>82</v>
      </c>
      <c r="S11" s="243">
        <v>119</v>
      </c>
      <c r="T11" s="243">
        <v>4</v>
      </c>
      <c r="U11" s="243">
        <v>51</v>
      </c>
      <c r="V11" s="243">
        <v>277</v>
      </c>
      <c r="W11" s="243">
        <v>96</v>
      </c>
      <c r="X11" s="243">
        <v>205</v>
      </c>
      <c r="Y11" s="243">
        <v>5</v>
      </c>
      <c r="Z11" s="243">
        <v>104</v>
      </c>
      <c r="AA11" s="243">
        <v>61</v>
      </c>
      <c r="AB11" s="243">
        <v>20294</v>
      </c>
      <c r="AC11" s="243">
        <v>298</v>
      </c>
      <c r="AD11" s="243">
        <v>62</v>
      </c>
      <c r="AE11" s="243">
        <v>34889</v>
      </c>
    </row>
    <row r="12" spans="1:31">
      <c r="A12" s="86" t="s">
        <v>428</v>
      </c>
      <c r="B12" s="243">
        <v>176</v>
      </c>
      <c r="C12" s="243">
        <v>9</v>
      </c>
      <c r="D12" s="243">
        <v>16</v>
      </c>
      <c r="E12" s="243">
        <v>56</v>
      </c>
      <c r="F12" s="243">
        <v>9</v>
      </c>
      <c r="G12" s="243">
        <v>3594</v>
      </c>
      <c r="H12" s="243">
        <v>136</v>
      </c>
      <c r="I12" s="243">
        <v>865</v>
      </c>
      <c r="J12" s="243">
        <v>70</v>
      </c>
      <c r="K12" s="243">
        <v>52</v>
      </c>
      <c r="L12" s="243">
        <v>60</v>
      </c>
      <c r="M12" s="243">
        <v>7841</v>
      </c>
      <c r="N12" s="243">
        <v>75</v>
      </c>
      <c r="O12" s="243">
        <v>309</v>
      </c>
      <c r="P12" s="243">
        <v>9809</v>
      </c>
      <c r="Q12" s="243">
        <v>101</v>
      </c>
      <c r="R12" s="243">
        <v>74</v>
      </c>
      <c r="S12" s="243">
        <v>6</v>
      </c>
      <c r="T12" s="243">
        <v>39</v>
      </c>
      <c r="U12" s="243">
        <v>135</v>
      </c>
      <c r="V12" s="243">
        <v>242</v>
      </c>
      <c r="W12" s="243">
        <v>98</v>
      </c>
      <c r="X12" s="243">
        <v>335</v>
      </c>
      <c r="Y12" s="243">
        <v>21</v>
      </c>
      <c r="Z12" s="243">
        <v>1505</v>
      </c>
      <c r="AA12" s="243">
        <v>79</v>
      </c>
      <c r="AB12" s="243">
        <v>134</v>
      </c>
      <c r="AC12" s="243">
        <v>50</v>
      </c>
      <c r="AD12" s="243">
        <v>76</v>
      </c>
      <c r="AE12" s="243">
        <v>25972</v>
      </c>
    </row>
    <row r="13" spans="1:31">
      <c r="A13" s="86" t="s">
        <v>39</v>
      </c>
      <c r="B13" s="243">
        <v>7243</v>
      </c>
      <c r="C13" s="243">
        <v>1936</v>
      </c>
      <c r="D13" s="243">
        <v>24620</v>
      </c>
      <c r="E13" s="243">
        <v>84</v>
      </c>
      <c r="F13" s="243">
        <v>139</v>
      </c>
      <c r="G13" s="243">
        <v>136</v>
      </c>
      <c r="H13" s="243">
        <v>15376</v>
      </c>
      <c r="I13" s="243">
        <v>56</v>
      </c>
      <c r="J13" s="243">
        <v>212</v>
      </c>
      <c r="K13" s="243">
        <v>421</v>
      </c>
      <c r="L13" s="243">
        <v>43</v>
      </c>
      <c r="M13" s="243">
        <v>36361</v>
      </c>
      <c r="N13" s="243">
        <v>823</v>
      </c>
      <c r="O13" s="243">
        <v>19651</v>
      </c>
      <c r="P13" s="243">
        <v>14251</v>
      </c>
      <c r="Q13" s="243">
        <v>1918</v>
      </c>
      <c r="R13" s="243">
        <v>84</v>
      </c>
      <c r="S13" s="243">
        <v>78</v>
      </c>
      <c r="T13" s="243">
        <v>421</v>
      </c>
      <c r="U13" s="243">
        <v>141</v>
      </c>
      <c r="V13" s="243">
        <v>423</v>
      </c>
      <c r="W13" s="243">
        <v>28102</v>
      </c>
      <c r="X13" s="243">
        <v>143</v>
      </c>
      <c r="Y13" s="243">
        <v>365</v>
      </c>
      <c r="Z13" s="243">
        <v>216</v>
      </c>
      <c r="AA13" s="243">
        <v>95</v>
      </c>
      <c r="AB13" s="243">
        <v>4728</v>
      </c>
      <c r="AC13" s="243">
        <v>75</v>
      </c>
      <c r="AD13" s="243">
        <v>702</v>
      </c>
      <c r="AE13" s="243">
        <v>158843</v>
      </c>
    </row>
    <row r="14" spans="1:31">
      <c r="A14" s="86" t="s">
        <v>32</v>
      </c>
      <c r="B14" s="243">
        <v>30</v>
      </c>
      <c r="C14" s="243">
        <v>0</v>
      </c>
      <c r="D14" s="243">
        <v>3</v>
      </c>
      <c r="E14" s="243">
        <v>132</v>
      </c>
      <c r="F14" s="243">
        <v>30</v>
      </c>
      <c r="G14" s="243">
        <v>865</v>
      </c>
      <c r="H14" s="243">
        <v>56</v>
      </c>
      <c r="I14" s="243">
        <v>2682</v>
      </c>
      <c r="J14" s="243">
        <v>264</v>
      </c>
      <c r="K14" s="243">
        <v>32</v>
      </c>
      <c r="L14" s="243">
        <v>1091</v>
      </c>
      <c r="M14" s="243">
        <v>1574</v>
      </c>
      <c r="N14" s="243">
        <v>135</v>
      </c>
      <c r="O14" s="243">
        <v>65</v>
      </c>
      <c r="P14" s="243">
        <v>52781</v>
      </c>
      <c r="Q14" s="243">
        <v>36</v>
      </c>
      <c r="R14" s="243">
        <v>396</v>
      </c>
      <c r="S14" s="243">
        <v>6</v>
      </c>
      <c r="T14" s="243">
        <v>9</v>
      </c>
      <c r="U14" s="243">
        <v>202</v>
      </c>
      <c r="V14" s="243">
        <v>899</v>
      </c>
      <c r="W14" s="243">
        <v>38</v>
      </c>
      <c r="X14" s="243">
        <v>1783</v>
      </c>
      <c r="Y14" s="243">
        <v>50</v>
      </c>
      <c r="Z14" s="243">
        <v>2948</v>
      </c>
      <c r="AA14" s="243">
        <v>1408</v>
      </c>
      <c r="AB14" s="243">
        <v>189</v>
      </c>
      <c r="AC14" s="243">
        <v>474</v>
      </c>
      <c r="AD14" s="243">
        <v>110</v>
      </c>
      <c r="AE14" s="243">
        <v>68288</v>
      </c>
    </row>
    <row r="15" spans="1:31">
      <c r="A15" s="86" t="s">
        <v>198</v>
      </c>
      <c r="B15" s="243">
        <v>168</v>
      </c>
      <c r="C15" s="243">
        <v>8</v>
      </c>
      <c r="D15" s="243">
        <v>31</v>
      </c>
      <c r="E15" s="243">
        <v>502</v>
      </c>
      <c r="F15" s="243">
        <v>270</v>
      </c>
      <c r="G15" s="243">
        <v>70</v>
      </c>
      <c r="H15" s="243">
        <v>212</v>
      </c>
      <c r="I15" s="243">
        <v>264</v>
      </c>
      <c r="J15" s="243">
        <v>5646</v>
      </c>
      <c r="K15" s="243">
        <v>142</v>
      </c>
      <c r="L15" s="243">
        <v>1958</v>
      </c>
      <c r="M15" s="243">
        <v>6790</v>
      </c>
      <c r="N15" s="243">
        <v>1152</v>
      </c>
      <c r="O15" s="243">
        <v>136</v>
      </c>
      <c r="P15" s="243">
        <v>248135</v>
      </c>
      <c r="Q15" s="243">
        <v>454</v>
      </c>
      <c r="R15" s="243">
        <v>702</v>
      </c>
      <c r="S15" s="243">
        <v>253</v>
      </c>
      <c r="T15" s="243">
        <v>27</v>
      </c>
      <c r="U15" s="243">
        <v>1071</v>
      </c>
      <c r="V15" s="243">
        <v>3306</v>
      </c>
      <c r="W15" s="243">
        <v>295</v>
      </c>
      <c r="X15" s="243">
        <v>5803</v>
      </c>
      <c r="Y15" s="243">
        <v>31</v>
      </c>
      <c r="Z15" s="243">
        <v>1029</v>
      </c>
      <c r="AA15" s="243">
        <v>3497</v>
      </c>
      <c r="AB15" s="243">
        <v>2583</v>
      </c>
      <c r="AC15" s="243">
        <v>4058</v>
      </c>
      <c r="AD15" s="243">
        <v>297</v>
      </c>
      <c r="AE15" s="243">
        <v>288890</v>
      </c>
    </row>
    <row r="16" spans="1:31">
      <c r="A16" s="86" t="s">
        <v>46</v>
      </c>
      <c r="B16" s="243">
        <v>180</v>
      </c>
      <c r="C16" s="243">
        <v>28</v>
      </c>
      <c r="D16" s="243">
        <v>46</v>
      </c>
      <c r="E16" s="243">
        <v>110</v>
      </c>
      <c r="F16" s="243">
        <v>10</v>
      </c>
      <c r="G16" s="243">
        <v>52</v>
      </c>
      <c r="H16" s="243">
        <v>421</v>
      </c>
      <c r="I16" s="243">
        <v>32</v>
      </c>
      <c r="J16" s="243">
        <v>142</v>
      </c>
      <c r="K16" s="243">
        <v>2800</v>
      </c>
      <c r="L16" s="243">
        <v>28</v>
      </c>
      <c r="M16" s="243">
        <v>147929</v>
      </c>
      <c r="N16" s="243">
        <v>909</v>
      </c>
      <c r="O16" s="243">
        <v>2413</v>
      </c>
      <c r="P16" s="243">
        <v>4122</v>
      </c>
      <c r="Q16" s="243">
        <v>120</v>
      </c>
      <c r="R16" s="243">
        <v>54</v>
      </c>
      <c r="S16" s="243">
        <v>380</v>
      </c>
      <c r="T16" s="243">
        <v>21</v>
      </c>
      <c r="U16" s="243">
        <v>47</v>
      </c>
      <c r="V16" s="243">
        <v>658</v>
      </c>
      <c r="W16" s="243">
        <v>205</v>
      </c>
      <c r="X16" s="243">
        <v>88</v>
      </c>
      <c r="Y16" s="243">
        <v>186</v>
      </c>
      <c r="Z16" s="243">
        <v>84</v>
      </c>
      <c r="AA16" s="243">
        <v>96</v>
      </c>
      <c r="AB16" s="243">
        <v>580</v>
      </c>
      <c r="AC16" s="243">
        <v>66</v>
      </c>
      <c r="AD16" s="243">
        <v>2466</v>
      </c>
      <c r="AE16" s="243">
        <v>164273</v>
      </c>
    </row>
    <row r="17" spans="1:31">
      <c r="A17" s="86" t="s">
        <v>53</v>
      </c>
      <c r="B17" s="243">
        <v>21</v>
      </c>
      <c r="C17" s="243">
        <v>3</v>
      </c>
      <c r="D17" s="243">
        <v>5</v>
      </c>
      <c r="E17" s="243">
        <v>231</v>
      </c>
      <c r="F17" s="243">
        <v>148</v>
      </c>
      <c r="G17" s="243">
        <v>60</v>
      </c>
      <c r="H17" s="243">
        <v>43</v>
      </c>
      <c r="I17" s="243">
        <v>1091</v>
      </c>
      <c r="J17" s="243">
        <v>1958</v>
      </c>
      <c r="K17" s="243">
        <v>28</v>
      </c>
      <c r="L17" s="243">
        <v>142942</v>
      </c>
      <c r="M17" s="243">
        <v>2473</v>
      </c>
      <c r="N17" s="243">
        <v>491</v>
      </c>
      <c r="O17" s="243">
        <v>62</v>
      </c>
      <c r="P17" s="243">
        <v>208770</v>
      </c>
      <c r="Q17" s="243">
        <v>37</v>
      </c>
      <c r="R17" s="243">
        <v>1167</v>
      </c>
      <c r="S17" s="243">
        <v>102</v>
      </c>
      <c r="T17" s="243">
        <v>7</v>
      </c>
      <c r="U17" s="243">
        <v>1577</v>
      </c>
      <c r="V17" s="243">
        <v>2673</v>
      </c>
      <c r="W17" s="243">
        <v>49</v>
      </c>
      <c r="X17" s="243">
        <v>5933</v>
      </c>
      <c r="Y17" s="243">
        <v>15</v>
      </c>
      <c r="Z17" s="243">
        <v>797</v>
      </c>
      <c r="AA17" s="243">
        <v>7392</v>
      </c>
      <c r="AB17" s="243">
        <v>385</v>
      </c>
      <c r="AC17" s="243">
        <v>2072</v>
      </c>
      <c r="AD17" s="243">
        <v>173</v>
      </c>
      <c r="AE17" s="243">
        <v>380705</v>
      </c>
    </row>
    <row r="18" spans="1:31">
      <c r="A18" s="86" t="s">
        <v>127</v>
      </c>
      <c r="B18" s="243">
        <v>22071</v>
      </c>
      <c r="C18" s="243">
        <v>3117</v>
      </c>
      <c r="D18" s="243">
        <v>5302</v>
      </c>
      <c r="E18" s="243">
        <v>3453</v>
      </c>
      <c r="F18" s="243">
        <v>2174</v>
      </c>
      <c r="G18" s="243">
        <v>7841</v>
      </c>
      <c r="H18" s="243">
        <v>36361</v>
      </c>
      <c r="I18" s="243">
        <v>1574</v>
      </c>
      <c r="J18" s="243">
        <v>6790</v>
      </c>
      <c r="K18" s="243">
        <v>147929</v>
      </c>
      <c r="L18" s="243">
        <v>2473</v>
      </c>
      <c r="M18" s="243">
        <v>294632</v>
      </c>
      <c r="N18" s="243">
        <v>81554</v>
      </c>
      <c r="O18" s="243">
        <v>242097</v>
      </c>
      <c r="P18" s="243">
        <v>206787</v>
      </c>
      <c r="Q18" s="243">
        <v>17069</v>
      </c>
      <c r="R18" s="243">
        <v>2234</v>
      </c>
      <c r="S18" s="243">
        <v>19547</v>
      </c>
      <c r="T18" s="243">
        <v>2029.9999999999998</v>
      </c>
      <c r="U18" s="243">
        <v>3691</v>
      </c>
      <c r="V18" s="243">
        <v>47227</v>
      </c>
      <c r="W18" s="243">
        <v>20189</v>
      </c>
      <c r="X18" s="243">
        <v>5186</v>
      </c>
      <c r="Y18" s="243">
        <v>32320.999999999996</v>
      </c>
      <c r="Z18" s="243">
        <v>4096</v>
      </c>
      <c r="AA18" s="243">
        <v>9786</v>
      </c>
      <c r="AB18" s="243">
        <v>40554</v>
      </c>
      <c r="AC18" s="243">
        <v>4506</v>
      </c>
      <c r="AD18" s="243">
        <v>290714</v>
      </c>
      <c r="AE18" s="243">
        <v>1563305</v>
      </c>
    </row>
    <row r="19" spans="1:31">
      <c r="A19" s="86" t="s">
        <v>40</v>
      </c>
      <c r="B19" s="243">
        <v>888</v>
      </c>
      <c r="C19" s="243">
        <v>36</v>
      </c>
      <c r="D19" s="243">
        <v>108</v>
      </c>
      <c r="E19" s="243">
        <v>202</v>
      </c>
      <c r="F19" s="243">
        <v>572</v>
      </c>
      <c r="G19" s="243">
        <v>75</v>
      </c>
      <c r="H19" s="243">
        <v>823</v>
      </c>
      <c r="I19" s="243">
        <v>135</v>
      </c>
      <c r="J19" s="243">
        <v>1152</v>
      </c>
      <c r="K19" s="243">
        <v>909</v>
      </c>
      <c r="L19" s="243">
        <v>491</v>
      </c>
      <c r="M19" s="243">
        <v>81554</v>
      </c>
      <c r="N19" s="243">
        <v>5650</v>
      </c>
      <c r="O19" s="243">
        <v>586</v>
      </c>
      <c r="P19" s="243">
        <v>61104</v>
      </c>
      <c r="Q19" s="243">
        <v>549</v>
      </c>
      <c r="R19" s="243">
        <v>272</v>
      </c>
      <c r="S19" s="243">
        <v>1156</v>
      </c>
      <c r="T19" s="243">
        <v>45</v>
      </c>
      <c r="U19" s="243">
        <v>460</v>
      </c>
      <c r="V19" s="243">
        <v>1486</v>
      </c>
      <c r="W19" s="243">
        <v>834</v>
      </c>
      <c r="X19" s="243">
        <v>1210</v>
      </c>
      <c r="Y19" s="243">
        <v>150</v>
      </c>
      <c r="Z19" s="243">
        <v>385</v>
      </c>
      <c r="AA19" s="243">
        <v>950</v>
      </c>
      <c r="AB19" s="243">
        <v>37385</v>
      </c>
      <c r="AC19" s="243">
        <v>714</v>
      </c>
      <c r="AD19" s="243">
        <v>3688</v>
      </c>
      <c r="AE19" s="243">
        <v>203569</v>
      </c>
    </row>
    <row r="20" spans="1:31">
      <c r="A20" s="86" t="s">
        <v>41</v>
      </c>
      <c r="B20" s="243">
        <v>3920</v>
      </c>
      <c r="C20" s="243">
        <v>530</v>
      </c>
      <c r="D20" s="243">
        <v>1311</v>
      </c>
      <c r="E20" s="243">
        <v>194</v>
      </c>
      <c r="F20" s="243">
        <v>39</v>
      </c>
      <c r="G20" s="243">
        <v>309</v>
      </c>
      <c r="H20" s="243">
        <v>19651</v>
      </c>
      <c r="I20" s="243">
        <v>65</v>
      </c>
      <c r="J20" s="243">
        <v>136</v>
      </c>
      <c r="K20" s="243">
        <v>2413</v>
      </c>
      <c r="L20" s="243">
        <v>62</v>
      </c>
      <c r="M20" s="243">
        <v>242097</v>
      </c>
      <c r="N20" s="243">
        <v>586</v>
      </c>
      <c r="O20" s="243">
        <v>38898</v>
      </c>
      <c r="P20" s="243">
        <v>6256</v>
      </c>
      <c r="Q20" s="243">
        <v>1782</v>
      </c>
      <c r="R20" s="243">
        <v>120</v>
      </c>
      <c r="S20" s="243">
        <v>2650</v>
      </c>
      <c r="T20" s="243">
        <v>286</v>
      </c>
      <c r="U20" s="243">
        <v>159</v>
      </c>
      <c r="V20" s="243">
        <v>645</v>
      </c>
      <c r="W20" s="243">
        <v>5515</v>
      </c>
      <c r="X20" s="243">
        <v>276</v>
      </c>
      <c r="Y20" s="243">
        <v>692</v>
      </c>
      <c r="Z20" s="243">
        <v>239</v>
      </c>
      <c r="AA20" s="243">
        <v>208</v>
      </c>
      <c r="AB20" s="243">
        <v>732</v>
      </c>
      <c r="AC20" s="243">
        <v>141</v>
      </c>
      <c r="AD20" s="243">
        <v>1303</v>
      </c>
      <c r="AE20" s="243">
        <v>331215</v>
      </c>
    </row>
    <row r="21" spans="1:31">
      <c r="A21" s="86" t="s">
        <v>128</v>
      </c>
      <c r="B21" s="243">
        <v>11293</v>
      </c>
      <c r="C21" s="243">
        <v>1287</v>
      </c>
      <c r="D21" s="243">
        <v>2242</v>
      </c>
      <c r="E21" s="243">
        <v>43759</v>
      </c>
      <c r="F21" s="243">
        <v>9709</v>
      </c>
      <c r="G21" s="243">
        <v>9809</v>
      </c>
      <c r="H21" s="243">
        <v>14251</v>
      </c>
      <c r="I21" s="243">
        <v>52781</v>
      </c>
      <c r="J21" s="243">
        <v>248135</v>
      </c>
      <c r="K21" s="243">
        <v>4122</v>
      </c>
      <c r="L21" s="243">
        <v>208770</v>
      </c>
      <c r="M21" s="243">
        <v>206787</v>
      </c>
      <c r="N21" s="243">
        <v>61104</v>
      </c>
      <c r="O21" s="243">
        <v>6256</v>
      </c>
      <c r="P21" s="243">
        <v>3284919</v>
      </c>
      <c r="Q21" s="243">
        <v>16292.000000000002</v>
      </c>
      <c r="R21" s="243">
        <v>94199</v>
      </c>
      <c r="S21" s="243">
        <v>8901</v>
      </c>
      <c r="T21" s="243">
        <v>983</v>
      </c>
      <c r="U21" s="243">
        <v>136945</v>
      </c>
      <c r="V21" s="243">
        <v>449440</v>
      </c>
      <c r="W21" s="243">
        <v>22159</v>
      </c>
      <c r="X21" s="243">
        <v>573683</v>
      </c>
      <c r="Y21" s="243">
        <v>2226</v>
      </c>
      <c r="Z21" s="243">
        <v>72727</v>
      </c>
      <c r="AA21" s="243">
        <v>526496</v>
      </c>
      <c r="AB21" s="243">
        <v>69865</v>
      </c>
      <c r="AC21" s="243">
        <v>208890</v>
      </c>
      <c r="AD21" s="243">
        <v>34503</v>
      </c>
      <c r="AE21" s="243">
        <v>6382533</v>
      </c>
    </row>
    <row r="22" spans="1:31">
      <c r="A22" s="86" t="s">
        <v>42</v>
      </c>
      <c r="B22" s="243">
        <v>14892</v>
      </c>
      <c r="C22" s="243">
        <v>2182</v>
      </c>
      <c r="D22" s="243">
        <v>250</v>
      </c>
      <c r="E22" s="243">
        <v>616</v>
      </c>
      <c r="F22" s="243">
        <v>28</v>
      </c>
      <c r="G22" s="243">
        <v>101</v>
      </c>
      <c r="H22" s="243">
        <v>1918</v>
      </c>
      <c r="I22" s="243">
        <v>36</v>
      </c>
      <c r="J22" s="243">
        <v>454</v>
      </c>
      <c r="K22" s="243">
        <v>120</v>
      </c>
      <c r="L22" s="243">
        <v>37</v>
      </c>
      <c r="M22" s="243">
        <v>17069</v>
      </c>
      <c r="N22" s="243">
        <v>549</v>
      </c>
      <c r="O22" s="243">
        <v>1782</v>
      </c>
      <c r="P22" s="243">
        <v>16292.000000000002</v>
      </c>
      <c r="Q22" s="243">
        <v>134066</v>
      </c>
      <c r="R22" s="243">
        <v>74</v>
      </c>
      <c r="S22" s="243">
        <v>42</v>
      </c>
      <c r="T22" s="243">
        <v>21755</v>
      </c>
      <c r="U22" s="243">
        <v>166</v>
      </c>
      <c r="V22" s="243">
        <v>337</v>
      </c>
      <c r="W22" s="243">
        <v>7810</v>
      </c>
      <c r="X22" s="243">
        <v>228</v>
      </c>
      <c r="Y22" s="243">
        <v>138</v>
      </c>
      <c r="Z22" s="243">
        <v>165</v>
      </c>
      <c r="AA22" s="243">
        <v>128</v>
      </c>
      <c r="AB22" s="243">
        <v>2001</v>
      </c>
      <c r="AC22" s="243">
        <v>873</v>
      </c>
      <c r="AD22" s="243">
        <v>250</v>
      </c>
      <c r="AE22" s="243">
        <v>224359</v>
      </c>
    </row>
    <row r="23" spans="1:31">
      <c r="A23" s="86" t="s">
        <v>43</v>
      </c>
      <c r="B23" s="243">
        <v>129</v>
      </c>
      <c r="C23" s="243">
        <v>10</v>
      </c>
      <c r="D23" s="243">
        <v>9</v>
      </c>
      <c r="E23" s="243">
        <v>483</v>
      </c>
      <c r="F23" s="243">
        <v>82</v>
      </c>
      <c r="G23" s="243">
        <v>74</v>
      </c>
      <c r="H23" s="243">
        <v>84</v>
      </c>
      <c r="I23" s="243">
        <v>396</v>
      </c>
      <c r="J23" s="243">
        <v>702</v>
      </c>
      <c r="K23" s="243">
        <v>54</v>
      </c>
      <c r="L23" s="243">
        <v>1167</v>
      </c>
      <c r="M23" s="243">
        <v>2234</v>
      </c>
      <c r="N23" s="243">
        <v>272</v>
      </c>
      <c r="O23" s="243">
        <v>120</v>
      </c>
      <c r="P23" s="243">
        <v>94199</v>
      </c>
      <c r="Q23" s="243">
        <v>74</v>
      </c>
      <c r="R23" s="243">
        <v>21918</v>
      </c>
      <c r="S23" s="243">
        <v>72</v>
      </c>
      <c r="T23" s="243">
        <v>12</v>
      </c>
      <c r="U23" s="243">
        <v>834</v>
      </c>
      <c r="V23" s="243">
        <v>1834</v>
      </c>
      <c r="W23" s="243">
        <v>93</v>
      </c>
      <c r="X23" s="243">
        <v>33840</v>
      </c>
      <c r="Y23" s="243">
        <v>25</v>
      </c>
      <c r="Z23" s="243">
        <v>673</v>
      </c>
      <c r="AA23" s="243">
        <v>2717</v>
      </c>
      <c r="AB23" s="243">
        <v>331</v>
      </c>
      <c r="AC23" s="243">
        <v>1568</v>
      </c>
      <c r="AD23" s="243">
        <v>161</v>
      </c>
      <c r="AE23" s="243">
        <v>164167</v>
      </c>
    </row>
    <row r="24" spans="1:31">
      <c r="A24" s="86" t="s">
        <v>48</v>
      </c>
      <c r="B24" s="243">
        <v>56</v>
      </c>
      <c r="C24" s="243">
        <v>3</v>
      </c>
      <c r="D24" s="243">
        <v>22</v>
      </c>
      <c r="E24" s="243">
        <v>24</v>
      </c>
      <c r="F24" s="243">
        <v>119</v>
      </c>
      <c r="G24" s="243">
        <v>6</v>
      </c>
      <c r="H24" s="243">
        <v>78</v>
      </c>
      <c r="I24" s="243">
        <v>6</v>
      </c>
      <c r="J24" s="243">
        <v>253</v>
      </c>
      <c r="K24" s="243">
        <v>380</v>
      </c>
      <c r="L24" s="243">
        <v>102</v>
      </c>
      <c r="M24" s="243">
        <v>19547</v>
      </c>
      <c r="N24" s="243">
        <v>1156</v>
      </c>
      <c r="O24" s="243">
        <v>2650</v>
      </c>
      <c r="P24" s="243">
        <v>8901</v>
      </c>
      <c r="Q24" s="243">
        <v>42</v>
      </c>
      <c r="R24" s="243">
        <v>72</v>
      </c>
      <c r="S24" s="243">
        <v>194</v>
      </c>
      <c r="T24" s="243">
        <v>7</v>
      </c>
      <c r="U24" s="243">
        <v>21</v>
      </c>
      <c r="V24" s="243">
        <v>873</v>
      </c>
      <c r="W24" s="243">
        <v>42</v>
      </c>
      <c r="X24" s="243">
        <v>75</v>
      </c>
      <c r="Y24" s="243">
        <v>1988</v>
      </c>
      <c r="Z24" s="243">
        <v>29</v>
      </c>
      <c r="AA24" s="243">
        <v>111</v>
      </c>
      <c r="AB24" s="243">
        <v>595</v>
      </c>
      <c r="AC24" s="243">
        <v>56</v>
      </c>
      <c r="AD24" s="243">
        <v>843</v>
      </c>
      <c r="AE24" s="243">
        <v>38251</v>
      </c>
    </row>
    <row r="25" spans="1:31">
      <c r="A25" s="86" t="s">
        <v>49</v>
      </c>
      <c r="B25" s="243">
        <v>12279</v>
      </c>
      <c r="C25" s="243">
        <v>1862</v>
      </c>
      <c r="D25" s="243">
        <v>143</v>
      </c>
      <c r="E25" s="243">
        <v>18</v>
      </c>
      <c r="F25" s="243">
        <v>4</v>
      </c>
      <c r="G25" s="243">
        <v>39</v>
      </c>
      <c r="H25" s="243">
        <v>421</v>
      </c>
      <c r="I25" s="243">
        <v>9</v>
      </c>
      <c r="J25" s="243">
        <v>27</v>
      </c>
      <c r="K25" s="243">
        <v>21</v>
      </c>
      <c r="L25" s="243">
        <v>7</v>
      </c>
      <c r="M25" s="243">
        <v>2029.9999999999998</v>
      </c>
      <c r="N25" s="243">
        <v>45</v>
      </c>
      <c r="O25" s="243">
        <v>286</v>
      </c>
      <c r="P25" s="243">
        <v>983</v>
      </c>
      <c r="Q25" s="243">
        <v>21755</v>
      </c>
      <c r="R25" s="243">
        <v>12</v>
      </c>
      <c r="S25" s="243">
        <v>7</v>
      </c>
      <c r="T25" s="243">
        <v>12462</v>
      </c>
      <c r="U25" s="243">
        <v>33</v>
      </c>
      <c r="V25" s="243">
        <v>44</v>
      </c>
      <c r="W25" s="243">
        <v>370</v>
      </c>
      <c r="X25" s="243">
        <v>20</v>
      </c>
      <c r="Y25" s="243">
        <v>12</v>
      </c>
      <c r="Z25" s="243">
        <v>21</v>
      </c>
      <c r="AA25" s="243">
        <v>5</v>
      </c>
      <c r="AB25" s="243">
        <v>203</v>
      </c>
      <c r="AC25" s="243">
        <v>2</v>
      </c>
      <c r="AD25" s="243">
        <v>56</v>
      </c>
      <c r="AE25" s="243">
        <v>53176</v>
      </c>
    </row>
    <row r="26" spans="1:31">
      <c r="A26" s="86" t="s">
        <v>33</v>
      </c>
      <c r="B26" s="243">
        <v>312</v>
      </c>
      <c r="C26" s="243">
        <v>14</v>
      </c>
      <c r="D26" s="243">
        <v>12</v>
      </c>
      <c r="E26" s="243">
        <v>296</v>
      </c>
      <c r="F26" s="243">
        <v>51</v>
      </c>
      <c r="G26" s="243">
        <v>135</v>
      </c>
      <c r="H26" s="243">
        <v>141</v>
      </c>
      <c r="I26" s="243">
        <v>202</v>
      </c>
      <c r="J26" s="243">
        <v>1071</v>
      </c>
      <c r="K26" s="243">
        <v>47</v>
      </c>
      <c r="L26" s="243">
        <v>1577</v>
      </c>
      <c r="M26" s="243">
        <v>3691</v>
      </c>
      <c r="N26" s="243">
        <v>460</v>
      </c>
      <c r="O26" s="243">
        <v>159</v>
      </c>
      <c r="P26" s="243">
        <v>136945</v>
      </c>
      <c r="Q26" s="243">
        <v>166</v>
      </c>
      <c r="R26" s="243">
        <v>834</v>
      </c>
      <c r="S26" s="243">
        <v>21</v>
      </c>
      <c r="T26" s="243">
        <v>33</v>
      </c>
      <c r="U26" s="243">
        <v>20146</v>
      </c>
      <c r="V26" s="243">
        <v>3644</v>
      </c>
      <c r="W26" s="243">
        <v>167</v>
      </c>
      <c r="X26" s="243">
        <v>24826</v>
      </c>
      <c r="Y26" s="243">
        <v>41</v>
      </c>
      <c r="Z26" s="243">
        <v>24808</v>
      </c>
      <c r="AA26" s="243">
        <v>3990</v>
      </c>
      <c r="AB26" s="243">
        <v>487</v>
      </c>
      <c r="AC26" s="243">
        <v>1701</v>
      </c>
      <c r="AD26" s="243">
        <v>275</v>
      </c>
      <c r="AE26" s="243">
        <v>226252</v>
      </c>
    </row>
    <row r="27" spans="1:31">
      <c r="A27" s="86" t="s">
        <v>44</v>
      </c>
      <c r="B27" s="243">
        <v>338</v>
      </c>
      <c r="C27" s="243">
        <v>28</v>
      </c>
      <c r="D27" s="243">
        <v>74</v>
      </c>
      <c r="E27" s="243">
        <v>1268</v>
      </c>
      <c r="F27" s="243">
        <v>277</v>
      </c>
      <c r="G27" s="243">
        <v>242</v>
      </c>
      <c r="H27" s="243">
        <v>423</v>
      </c>
      <c r="I27" s="243">
        <v>899</v>
      </c>
      <c r="J27" s="243">
        <v>3306</v>
      </c>
      <c r="K27" s="243">
        <v>658</v>
      </c>
      <c r="L27" s="243">
        <v>2673</v>
      </c>
      <c r="M27" s="243">
        <v>47227</v>
      </c>
      <c r="N27" s="243">
        <v>1486</v>
      </c>
      <c r="O27" s="243">
        <v>645</v>
      </c>
      <c r="P27" s="243">
        <v>449440</v>
      </c>
      <c r="Q27" s="243">
        <v>337</v>
      </c>
      <c r="R27" s="243">
        <v>1834</v>
      </c>
      <c r="S27" s="243">
        <v>873</v>
      </c>
      <c r="T27" s="243">
        <v>44</v>
      </c>
      <c r="U27" s="243">
        <v>3644</v>
      </c>
      <c r="V27" s="243">
        <v>26798</v>
      </c>
      <c r="W27" s="243">
        <v>351</v>
      </c>
      <c r="X27" s="243">
        <v>8958</v>
      </c>
      <c r="Y27" s="243">
        <v>850</v>
      </c>
      <c r="Z27" s="243">
        <v>3171</v>
      </c>
      <c r="AA27" s="243">
        <v>16865</v>
      </c>
      <c r="AB27" s="243">
        <v>3283</v>
      </c>
      <c r="AC27" s="243">
        <v>4157</v>
      </c>
      <c r="AD27" s="243">
        <v>4172</v>
      </c>
      <c r="AE27" s="243">
        <v>584321</v>
      </c>
    </row>
    <row r="28" spans="1:31">
      <c r="A28" s="86" t="s">
        <v>427</v>
      </c>
      <c r="B28" s="243">
        <v>1917</v>
      </c>
      <c r="C28" s="243">
        <v>334</v>
      </c>
      <c r="D28" s="243">
        <v>3098</v>
      </c>
      <c r="E28" s="243">
        <v>128</v>
      </c>
      <c r="F28" s="243">
        <v>96</v>
      </c>
      <c r="G28" s="243">
        <v>98</v>
      </c>
      <c r="H28" s="243">
        <v>28102</v>
      </c>
      <c r="I28" s="243">
        <v>38</v>
      </c>
      <c r="J28" s="243">
        <v>295</v>
      </c>
      <c r="K28" s="243">
        <v>205</v>
      </c>
      <c r="L28" s="243">
        <v>49</v>
      </c>
      <c r="M28" s="243">
        <v>20189</v>
      </c>
      <c r="N28" s="243">
        <v>834</v>
      </c>
      <c r="O28" s="243">
        <v>5515</v>
      </c>
      <c r="P28" s="243">
        <v>22159</v>
      </c>
      <c r="Q28" s="243">
        <v>7810</v>
      </c>
      <c r="R28" s="243">
        <v>93</v>
      </c>
      <c r="S28" s="243">
        <v>42</v>
      </c>
      <c r="T28" s="243">
        <v>370</v>
      </c>
      <c r="U28" s="243">
        <v>167</v>
      </c>
      <c r="V28" s="243">
        <v>351</v>
      </c>
      <c r="W28" s="243">
        <v>9428</v>
      </c>
      <c r="X28" s="243">
        <v>233</v>
      </c>
      <c r="Y28" s="243">
        <v>126</v>
      </c>
      <c r="Z28" s="243">
        <v>115</v>
      </c>
      <c r="AA28" s="243">
        <v>208</v>
      </c>
      <c r="AB28" s="243">
        <v>8563</v>
      </c>
      <c r="AC28" s="243">
        <v>107</v>
      </c>
      <c r="AD28" s="243">
        <v>380</v>
      </c>
      <c r="AE28" s="243">
        <v>111050</v>
      </c>
    </row>
    <row r="29" spans="1:31">
      <c r="A29" s="86" t="s">
        <v>52</v>
      </c>
      <c r="B29" s="243">
        <v>139</v>
      </c>
      <c r="C29" s="243">
        <v>13</v>
      </c>
      <c r="D29" s="243">
        <v>60</v>
      </c>
      <c r="E29" s="243">
        <v>835</v>
      </c>
      <c r="F29" s="243">
        <v>205</v>
      </c>
      <c r="G29" s="243">
        <v>335</v>
      </c>
      <c r="H29" s="243">
        <v>143</v>
      </c>
      <c r="I29" s="243">
        <v>1783</v>
      </c>
      <c r="J29" s="243">
        <v>5803</v>
      </c>
      <c r="K29" s="243">
        <v>88</v>
      </c>
      <c r="L29" s="243">
        <v>5933</v>
      </c>
      <c r="M29" s="243">
        <v>5186</v>
      </c>
      <c r="N29" s="243">
        <v>1210</v>
      </c>
      <c r="O29" s="243">
        <v>276</v>
      </c>
      <c r="P29" s="243">
        <v>573683</v>
      </c>
      <c r="Q29" s="243">
        <v>228</v>
      </c>
      <c r="R29" s="243">
        <v>33840</v>
      </c>
      <c r="S29" s="243">
        <v>75</v>
      </c>
      <c r="T29" s="243">
        <v>20</v>
      </c>
      <c r="U29" s="243">
        <v>24826</v>
      </c>
      <c r="V29" s="243">
        <v>8958</v>
      </c>
      <c r="W29" s="243">
        <v>233</v>
      </c>
      <c r="X29" s="243">
        <v>131870</v>
      </c>
      <c r="Y29" s="243">
        <v>79</v>
      </c>
      <c r="Z29" s="243">
        <v>11300</v>
      </c>
      <c r="AA29" s="243">
        <v>17929</v>
      </c>
      <c r="AB29" s="243">
        <v>1246</v>
      </c>
      <c r="AC29" s="243">
        <v>7412</v>
      </c>
      <c r="AD29" s="243">
        <v>617</v>
      </c>
      <c r="AE29" s="243">
        <v>834325</v>
      </c>
    </row>
    <row r="30" spans="1:31">
      <c r="A30" s="86" t="s">
        <v>35</v>
      </c>
      <c r="B30" s="243">
        <v>154</v>
      </c>
      <c r="C30" s="243">
        <v>29</v>
      </c>
      <c r="D30" s="243">
        <v>36</v>
      </c>
      <c r="E30" s="243">
        <v>15</v>
      </c>
      <c r="F30" s="243">
        <v>5</v>
      </c>
      <c r="G30" s="243">
        <v>21</v>
      </c>
      <c r="H30" s="243">
        <v>365</v>
      </c>
      <c r="I30" s="243">
        <v>50</v>
      </c>
      <c r="J30" s="243">
        <v>31</v>
      </c>
      <c r="K30" s="243">
        <v>186</v>
      </c>
      <c r="L30" s="243">
        <v>15</v>
      </c>
      <c r="M30" s="243">
        <v>32320.999999999996</v>
      </c>
      <c r="N30" s="243">
        <v>150</v>
      </c>
      <c r="O30" s="243">
        <v>692</v>
      </c>
      <c r="P30" s="243">
        <v>2226</v>
      </c>
      <c r="Q30" s="243">
        <v>138</v>
      </c>
      <c r="R30" s="243">
        <v>25</v>
      </c>
      <c r="S30" s="243">
        <v>1988</v>
      </c>
      <c r="T30" s="243">
        <v>12</v>
      </c>
      <c r="U30" s="243">
        <v>41</v>
      </c>
      <c r="V30" s="243">
        <v>850</v>
      </c>
      <c r="W30" s="243">
        <v>126</v>
      </c>
      <c r="X30" s="243">
        <v>79</v>
      </c>
      <c r="Y30" s="243">
        <v>1086</v>
      </c>
      <c r="Z30" s="243">
        <v>49</v>
      </c>
      <c r="AA30" s="243">
        <v>63</v>
      </c>
      <c r="AB30" s="243">
        <v>191</v>
      </c>
      <c r="AC30" s="243">
        <v>36</v>
      </c>
      <c r="AD30" s="243">
        <v>497</v>
      </c>
      <c r="AE30" s="243">
        <v>41477</v>
      </c>
    </row>
    <row r="31" spans="1:31">
      <c r="A31" s="86" t="s">
        <v>34</v>
      </c>
      <c r="B31" s="243">
        <v>159</v>
      </c>
      <c r="C31" s="243">
        <v>7</v>
      </c>
      <c r="D31" s="243">
        <v>23</v>
      </c>
      <c r="E31" s="243">
        <v>298</v>
      </c>
      <c r="F31" s="243">
        <v>104</v>
      </c>
      <c r="G31" s="243">
        <v>1505</v>
      </c>
      <c r="H31" s="243">
        <v>216</v>
      </c>
      <c r="I31" s="243">
        <v>2948</v>
      </c>
      <c r="J31" s="243">
        <v>1029</v>
      </c>
      <c r="K31" s="243">
        <v>84</v>
      </c>
      <c r="L31" s="243">
        <v>797</v>
      </c>
      <c r="M31" s="243">
        <v>4096</v>
      </c>
      <c r="N31" s="243">
        <v>385</v>
      </c>
      <c r="O31" s="243">
        <v>239</v>
      </c>
      <c r="P31" s="243">
        <v>72727</v>
      </c>
      <c r="Q31" s="243">
        <v>165</v>
      </c>
      <c r="R31" s="243">
        <v>673</v>
      </c>
      <c r="S31" s="243">
        <v>29</v>
      </c>
      <c r="T31" s="243">
        <v>21</v>
      </c>
      <c r="U31" s="243">
        <v>24808</v>
      </c>
      <c r="V31" s="243">
        <v>3171</v>
      </c>
      <c r="W31" s="243">
        <v>115</v>
      </c>
      <c r="X31" s="243">
        <v>11300</v>
      </c>
      <c r="Y31" s="243">
        <v>49</v>
      </c>
      <c r="Z31" s="243">
        <v>86474</v>
      </c>
      <c r="AA31" s="243">
        <v>3042</v>
      </c>
      <c r="AB31" s="243">
        <v>822</v>
      </c>
      <c r="AC31" s="243">
        <v>1070</v>
      </c>
      <c r="AD31" s="243">
        <v>310</v>
      </c>
      <c r="AE31" s="243">
        <v>216666</v>
      </c>
    </row>
    <row r="32" spans="1:31">
      <c r="A32" s="86" t="s">
        <v>45</v>
      </c>
      <c r="B32" s="243">
        <v>77</v>
      </c>
      <c r="C32" s="243">
        <v>5</v>
      </c>
      <c r="D32" s="243">
        <v>31</v>
      </c>
      <c r="E32" s="243">
        <v>550</v>
      </c>
      <c r="F32" s="243">
        <v>61</v>
      </c>
      <c r="G32" s="243">
        <v>79</v>
      </c>
      <c r="H32" s="243">
        <v>95</v>
      </c>
      <c r="I32" s="243">
        <v>1408</v>
      </c>
      <c r="J32" s="243">
        <v>3497</v>
      </c>
      <c r="K32" s="243">
        <v>96</v>
      </c>
      <c r="L32" s="243">
        <v>7392</v>
      </c>
      <c r="M32" s="243">
        <v>9786</v>
      </c>
      <c r="N32" s="243">
        <v>950</v>
      </c>
      <c r="O32" s="243">
        <v>208</v>
      </c>
      <c r="P32" s="243">
        <v>526496</v>
      </c>
      <c r="Q32" s="243">
        <v>128</v>
      </c>
      <c r="R32" s="243">
        <v>2717</v>
      </c>
      <c r="S32" s="243">
        <v>111</v>
      </c>
      <c r="T32" s="243">
        <v>5</v>
      </c>
      <c r="U32" s="243">
        <v>3990</v>
      </c>
      <c r="V32" s="243">
        <v>16865</v>
      </c>
      <c r="W32" s="243">
        <v>208</v>
      </c>
      <c r="X32" s="243">
        <v>17929</v>
      </c>
      <c r="Y32" s="243">
        <v>63</v>
      </c>
      <c r="Z32" s="243">
        <v>3042</v>
      </c>
      <c r="AA32" s="243">
        <v>27125</v>
      </c>
      <c r="AB32" s="243">
        <v>871</v>
      </c>
      <c r="AC32" s="243">
        <v>3188</v>
      </c>
      <c r="AD32" s="243">
        <v>580</v>
      </c>
      <c r="AE32" s="243">
        <v>627553</v>
      </c>
    </row>
    <row r="33" spans="1:31">
      <c r="A33" s="86" t="s">
        <v>55</v>
      </c>
      <c r="B33" s="243">
        <v>2654</v>
      </c>
      <c r="C33" s="243">
        <v>175</v>
      </c>
      <c r="D33" s="243">
        <v>658</v>
      </c>
      <c r="E33" s="243">
        <v>777</v>
      </c>
      <c r="F33" s="243">
        <v>20294</v>
      </c>
      <c r="G33" s="243">
        <v>134</v>
      </c>
      <c r="H33" s="243">
        <v>4728</v>
      </c>
      <c r="I33" s="243">
        <v>189</v>
      </c>
      <c r="J33" s="243">
        <v>2583</v>
      </c>
      <c r="K33" s="243">
        <v>580</v>
      </c>
      <c r="L33" s="243">
        <v>385</v>
      </c>
      <c r="M33" s="243">
        <v>40554</v>
      </c>
      <c r="N33" s="243">
        <v>37385</v>
      </c>
      <c r="O33" s="243">
        <v>732</v>
      </c>
      <c r="P33" s="243">
        <v>69865</v>
      </c>
      <c r="Q33" s="243">
        <v>2001</v>
      </c>
      <c r="R33" s="243">
        <v>331</v>
      </c>
      <c r="S33" s="243">
        <v>595</v>
      </c>
      <c r="T33" s="243">
        <v>203</v>
      </c>
      <c r="U33" s="243">
        <v>487</v>
      </c>
      <c r="V33" s="243">
        <v>3283</v>
      </c>
      <c r="W33" s="243">
        <v>8563</v>
      </c>
      <c r="X33" s="243">
        <v>1246</v>
      </c>
      <c r="Y33" s="243">
        <v>191</v>
      </c>
      <c r="Z33" s="243">
        <v>822</v>
      </c>
      <c r="AA33" s="243">
        <v>871</v>
      </c>
      <c r="AB33" s="243">
        <v>66853</v>
      </c>
      <c r="AC33" s="243">
        <v>691</v>
      </c>
      <c r="AD33" s="243">
        <v>1697</v>
      </c>
      <c r="AE33" s="243">
        <v>269527</v>
      </c>
    </row>
    <row r="34" spans="1:31">
      <c r="A34" s="86" t="s">
        <v>199</v>
      </c>
      <c r="B34" s="243">
        <v>55</v>
      </c>
      <c r="C34" s="243">
        <v>8</v>
      </c>
      <c r="D34" s="243">
        <v>24</v>
      </c>
      <c r="E34" s="243">
        <v>7650</v>
      </c>
      <c r="F34" s="243">
        <v>298</v>
      </c>
      <c r="G34" s="243">
        <v>50</v>
      </c>
      <c r="H34" s="243">
        <v>75</v>
      </c>
      <c r="I34" s="243">
        <v>474</v>
      </c>
      <c r="J34" s="243">
        <v>4058</v>
      </c>
      <c r="K34" s="243">
        <v>66</v>
      </c>
      <c r="L34" s="243">
        <v>2072</v>
      </c>
      <c r="M34" s="243">
        <v>4506</v>
      </c>
      <c r="N34" s="243">
        <v>714</v>
      </c>
      <c r="O34" s="243">
        <v>141</v>
      </c>
      <c r="P34" s="243">
        <v>208890</v>
      </c>
      <c r="Q34" s="243">
        <v>873</v>
      </c>
      <c r="R34" s="243">
        <v>1568</v>
      </c>
      <c r="S34" s="243">
        <v>56</v>
      </c>
      <c r="T34" s="243">
        <v>2</v>
      </c>
      <c r="U34" s="243">
        <v>1701</v>
      </c>
      <c r="V34" s="243">
        <v>4157</v>
      </c>
      <c r="W34" s="243">
        <v>107</v>
      </c>
      <c r="X34" s="243">
        <v>7412</v>
      </c>
      <c r="Y34" s="243">
        <v>36</v>
      </c>
      <c r="Z34" s="243">
        <v>1070</v>
      </c>
      <c r="AA34" s="243">
        <v>3188</v>
      </c>
      <c r="AB34" s="243">
        <v>691</v>
      </c>
      <c r="AC34" s="243">
        <v>40094</v>
      </c>
      <c r="AD34" s="243">
        <v>365</v>
      </c>
      <c r="AE34" s="243">
        <v>290401</v>
      </c>
    </row>
    <row r="35" spans="1:31">
      <c r="A35" s="86" t="s">
        <v>47</v>
      </c>
      <c r="B35" s="243">
        <v>410</v>
      </c>
      <c r="C35" s="243">
        <v>31</v>
      </c>
      <c r="D35" s="243">
        <v>69</v>
      </c>
      <c r="E35" s="243">
        <v>185</v>
      </c>
      <c r="F35" s="243">
        <v>62</v>
      </c>
      <c r="G35" s="243">
        <v>76</v>
      </c>
      <c r="H35" s="243">
        <v>702</v>
      </c>
      <c r="I35" s="243">
        <v>110</v>
      </c>
      <c r="J35" s="243">
        <v>297</v>
      </c>
      <c r="K35" s="243">
        <v>2466</v>
      </c>
      <c r="L35" s="243">
        <v>173</v>
      </c>
      <c r="M35" s="243">
        <v>290714</v>
      </c>
      <c r="N35" s="243">
        <v>3688</v>
      </c>
      <c r="O35" s="243">
        <v>1303</v>
      </c>
      <c r="P35" s="243">
        <v>34503</v>
      </c>
      <c r="Q35" s="243">
        <v>250</v>
      </c>
      <c r="R35" s="243">
        <v>161</v>
      </c>
      <c r="S35" s="243">
        <v>843</v>
      </c>
      <c r="T35" s="243">
        <v>56</v>
      </c>
      <c r="U35" s="243">
        <v>275</v>
      </c>
      <c r="V35" s="243">
        <v>4172</v>
      </c>
      <c r="W35" s="243">
        <v>380</v>
      </c>
      <c r="X35" s="243">
        <v>617</v>
      </c>
      <c r="Y35" s="243">
        <v>497</v>
      </c>
      <c r="Z35" s="243">
        <v>310</v>
      </c>
      <c r="AA35" s="243">
        <v>580</v>
      </c>
      <c r="AB35" s="243">
        <v>1697</v>
      </c>
      <c r="AC35" s="243">
        <v>365</v>
      </c>
      <c r="AD35" s="243">
        <v>23103</v>
      </c>
      <c r="AE35" s="243">
        <v>368095</v>
      </c>
    </row>
    <row r="36" spans="1:31" ht="15.75">
      <c r="A36" s="122" t="s">
        <v>57</v>
      </c>
      <c r="B36" s="244">
        <v>216891</v>
      </c>
      <c r="C36" s="244">
        <v>98531.000000000015</v>
      </c>
      <c r="D36" s="244">
        <v>53486.000000000007</v>
      </c>
      <c r="E36" s="244">
        <v>188857</v>
      </c>
      <c r="F36" s="244">
        <v>34888.999999999993</v>
      </c>
      <c r="G36" s="244">
        <v>25972.000000000004</v>
      </c>
      <c r="H36" s="244">
        <v>158843.00000000006</v>
      </c>
      <c r="I36" s="244">
        <v>68288</v>
      </c>
      <c r="J36" s="244">
        <v>288890.00000000006</v>
      </c>
      <c r="K36" s="244">
        <v>164273</v>
      </c>
      <c r="L36" s="244">
        <v>380704.99999999994</v>
      </c>
      <c r="M36" s="244">
        <v>1563305</v>
      </c>
      <c r="N36" s="244">
        <v>203569</v>
      </c>
      <c r="O36" s="244">
        <v>331215.00000000012</v>
      </c>
      <c r="P36" s="244">
        <v>6382532.9999999981</v>
      </c>
      <c r="Q36" s="244">
        <v>224358.99999999997</v>
      </c>
      <c r="R36" s="244">
        <v>164167.00000000003</v>
      </c>
      <c r="S36" s="244">
        <v>38251.000000000007</v>
      </c>
      <c r="T36" s="244">
        <v>53176</v>
      </c>
      <c r="U36" s="244">
        <v>226251.99999999997</v>
      </c>
      <c r="V36" s="244">
        <v>584321.00000000012</v>
      </c>
      <c r="W36" s="244">
        <v>111050.00000000001</v>
      </c>
      <c r="X36" s="244">
        <v>834324.99999999977</v>
      </c>
      <c r="Y36" s="244">
        <v>41477</v>
      </c>
      <c r="Z36" s="244">
        <v>216666.00000000003</v>
      </c>
      <c r="AA36" s="244">
        <v>627553</v>
      </c>
      <c r="AB36" s="244">
        <v>269526.99999999994</v>
      </c>
      <c r="AC36" s="244">
        <v>290401</v>
      </c>
      <c r="AD36" s="244">
        <v>368095</v>
      </c>
      <c r="AE36" s="244">
        <v>14209866.999999998</v>
      </c>
    </row>
    <row r="37" spans="1:31">
      <c r="B37" s="195"/>
      <c r="C37" s="195"/>
      <c r="D37" s="195"/>
      <c r="E37" s="195"/>
      <c r="F37" s="195"/>
      <c r="G37" s="195"/>
      <c r="H37" s="195"/>
      <c r="I37" s="195"/>
      <c r="J37" s="195"/>
      <c r="K37" s="195"/>
      <c r="L37" s="195"/>
      <c r="M37" s="195"/>
      <c r="N37" s="195"/>
      <c r="O37" s="195"/>
      <c r="P37" s="195"/>
    </row>
    <row r="45" spans="1:31">
      <c r="A45" s="194"/>
    </row>
  </sheetData>
  <pageMargins left="0.70866141732283472" right="0.70866141732283472" top="0.74803149606299213" bottom="0.74803149606299213" header="0.31496062992125984" footer="0.31496062992125984"/>
  <pageSetup paperSize="9" scale="44"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J114"/>
  <sheetViews>
    <sheetView zoomScale="75" zoomScaleNormal="75" workbookViewId="0">
      <selection activeCell="AB17" sqref="AB17"/>
    </sheetView>
  </sheetViews>
  <sheetFormatPr defaultRowHeight="15"/>
  <cols>
    <col min="1" max="1" width="6.77734375" style="85" customWidth="1"/>
    <col min="2" max="2" width="28.44140625" style="85" customWidth="1"/>
    <col min="3" max="3" width="11.44140625" style="85" customWidth="1"/>
    <col min="4" max="4" width="7.88671875" style="85" customWidth="1"/>
    <col min="5" max="5" width="28.21875" style="85" customWidth="1"/>
    <col min="6" max="6" width="12.44140625" style="85" customWidth="1"/>
    <col min="7" max="8" width="8.88671875" style="85"/>
    <col min="9" max="9" width="21.77734375" style="85" customWidth="1"/>
    <col min="10" max="10" width="8.88671875" style="213" customWidth="1"/>
    <col min="11" max="16384" width="8.88671875" style="85"/>
  </cols>
  <sheetData>
    <row r="1" spans="1:10" ht="15.75">
      <c r="A1" s="43" t="s">
        <v>778</v>
      </c>
      <c r="B1" s="86"/>
      <c r="C1" s="86"/>
      <c r="D1" s="86"/>
      <c r="E1" s="86"/>
      <c r="F1" s="87"/>
    </row>
    <row r="2" spans="1:10">
      <c r="A2" s="106" t="s">
        <v>481</v>
      </c>
      <c r="B2" s="86"/>
      <c r="C2" s="86"/>
      <c r="D2" s="86"/>
      <c r="E2" s="86"/>
      <c r="F2" s="87"/>
    </row>
    <row r="3" spans="1:10" ht="15.75">
      <c r="A3" s="5" t="s">
        <v>420</v>
      </c>
      <c r="B3" s="46"/>
      <c r="C3" s="46"/>
      <c r="D3" s="46"/>
      <c r="E3" s="46"/>
      <c r="F3" s="46"/>
    </row>
    <row r="4" spans="1:10" ht="15.75">
      <c r="A4" s="138" t="s">
        <v>132</v>
      </c>
      <c r="B4" s="138" t="s">
        <v>552</v>
      </c>
      <c r="C4" s="139" t="s">
        <v>11</v>
      </c>
      <c r="D4" s="138" t="s">
        <v>557</v>
      </c>
      <c r="E4" s="138" t="s">
        <v>558</v>
      </c>
      <c r="F4" s="139" t="s">
        <v>559</v>
      </c>
      <c r="J4" s="85"/>
    </row>
    <row r="5" spans="1:10">
      <c r="A5" s="85">
        <v>1</v>
      </c>
      <c r="B5" s="195" t="s">
        <v>209</v>
      </c>
      <c r="C5" s="184">
        <v>15322.35</v>
      </c>
      <c r="D5" s="23">
        <v>51</v>
      </c>
      <c r="E5" s="195" t="s">
        <v>240</v>
      </c>
      <c r="F5" s="184">
        <v>368.00599999999997</v>
      </c>
      <c r="J5" s="85"/>
    </row>
    <row r="6" spans="1:10">
      <c r="A6" s="85">
        <v>2</v>
      </c>
      <c r="B6" s="195" t="s">
        <v>100</v>
      </c>
      <c r="C6" s="184">
        <v>13617.536</v>
      </c>
      <c r="D6" s="23">
        <v>52</v>
      </c>
      <c r="E6" s="195" t="s">
        <v>251</v>
      </c>
      <c r="F6" s="184">
        <v>349.33199999999999</v>
      </c>
      <c r="J6" s="85"/>
    </row>
    <row r="7" spans="1:10">
      <c r="A7" s="85">
        <v>3</v>
      </c>
      <c r="B7" s="195" t="s">
        <v>210</v>
      </c>
      <c r="C7" s="184">
        <v>8467.7180000000008</v>
      </c>
      <c r="D7" s="23">
        <v>53</v>
      </c>
      <c r="E7" s="195" t="s">
        <v>248</v>
      </c>
      <c r="F7" s="184">
        <v>344.71</v>
      </c>
      <c r="J7" s="85"/>
    </row>
    <row r="8" spans="1:10">
      <c r="A8" s="85">
        <v>4</v>
      </c>
      <c r="B8" s="195" t="s">
        <v>211</v>
      </c>
      <c r="C8" s="184">
        <v>2124.248</v>
      </c>
      <c r="D8" s="23">
        <v>54</v>
      </c>
      <c r="E8" s="195" t="s">
        <v>262</v>
      </c>
      <c r="F8" s="184">
        <v>344.41399999999999</v>
      </c>
      <c r="J8" s="85"/>
    </row>
    <row r="9" spans="1:10">
      <c r="A9" s="85">
        <v>5</v>
      </c>
      <c r="B9" s="195" t="s">
        <v>215</v>
      </c>
      <c r="C9" s="184">
        <v>1664.56</v>
      </c>
      <c r="D9" s="23">
        <v>55</v>
      </c>
      <c r="E9" s="195" t="s">
        <v>221</v>
      </c>
      <c r="F9" s="184">
        <v>341.774</v>
      </c>
      <c r="J9" s="85"/>
    </row>
    <row r="10" spans="1:10">
      <c r="A10" s="85">
        <v>6</v>
      </c>
      <c r="B10" s="195" t="s">
        <v>99</v>
      </c>
      <c r="C10" s="184">
        <v>1536.72</v>
      </c>
      <c r="D10" s="23">
        <v>56</v>
      </c>
      <c r="E10" s="195" t="s">
        <v>236</v>
      </c>
      <c r="F10" s="184">
        <v>340.31799999999998</v>
      </c>
      <c r="J10" s="85"/>
    </row>
    <row r="11" spans="1:10">
      <c r="A11" s="85">
        <v>7</v>
      </c>
      <c r="B11" s="195" t="s">
        <v>212</v>
      </c>
      <c r="C11" s="184">
        <v>1500.672</v>
      </c>
      <c r="D11" s="23">
        <v>57</v>
      </c>
      <c r="E11" s="195" t="s">
        <v>254</v>
      </c>
      <c r="F11" s="184">
        <v>316.89800000000002</v>
      </c>
      <c r="J11" s="85"/>
    </row>
    <row r="12" spans="1:10">
      <c r="A12" s="85">
        <v>8</v>
      </c>
      <c r="B12" s="195" t="s">
        <v>55</v>
      </c>
      <c r="C12" s="184">
        <v>1435.624</v>
      </c>
      <c r="D12" s="23">
        <v>58</v>
      </c>
      <c r="E12" s="195" t="s">
        <v>238</v>
      </c>
      <c r="F12" s="184">
        <v>309.65800000000002</v>
      </c>
      <c r="J12" s="85"/>
    </row>
    <row r="13" spans="1:10">
      <c r="A13" s="85">
        <v>9</v>
      </c>
      <c r="B13" s="195" t="s">
        <v>213</v>
      </c>
      <c r="C13" s="184">
        <v>1167.73</v>
      </c>
      <c r="D13" s="23">
        <v>59</v>
      </c>
      <c r="E13" s="195" t="s">
        <v>266</v>
      </c>
      <c r="F13" s="184">
        <v>309.32</v>
      </c>
      <c r="J13" s="85"/>
    </row>
    <row r="14" spans="1:10">
      <c r="A14" s="85">
        <v>10</v>
      </c>
      <c r="B14" s="195" t="s">
        <v>214</v>
      </c>
      <c r="C14" s="184">
        <v>917.702</v>
      </c>
      <c r="D14" s="23">
        <v>60</v>
      </c>
      <c r="E14" s="195" t="s">
        <v>282</v>
      </c>
      <c r="F14" s="184">
        <v>306.774</v>
      </c>
      <c r="J14" s="85"/>
    </row>
    <row r="15" spans="1:10">
      <c r="A15" s="85">
        <v>11</v>
      </c>
      <c r="B15" s="195" t="s">
        <v>222</v>
      </c>
      <c r="C15" s="184">
        <v>829.64</v>
      </c>
      <c r="D15" s="23">
        <v>61</v>
      </c>
      <c r="E15" s="195" t="s">
        <v>443</v>
      </c>
      <c r="F15" s="184">
        <v>305.85599999999999</v>
      </c>
      <c r="J15" s="85"/>
    </row>
    <row r="16" spans="1:10">
      <c r="A16" s="85">
        <v>12</v>
      </c>
      <c r="B16" s="195" t="s">
        <v>438</v>
      </c>
      <c r="C16" s="184">
        <v>809.24800000000005</v>
      </c>
      <c r="D16" s="23">
        <v>62</v>
      </c>
      <c r="E16" s="195" t="s">
        <v>345</v>
      </c>
      <c r="F16" s="184">
        <v>296.79399999999998</v>
      </c>
      <c r="J16" s="85"/>
    </row>
    <row r="17" spans="1:10">
      <c r="A17" s="85">
        <v>13</v>
      </c>
      <c r="B17" s="195" t="s">
        <v>253</v>
      </c>
      <c r="C17" s="184">
        <v>773.154</v>
      </c>
      <c r="D17" s="23">
        <v>63</v>
      </c>
      <c r="E17" s="195" t="s">
        <v>267</v>
      </c>
      <c r="F17" s="184">
        <v>289.62200000000001</v>
      </c>
      <c r="J17" s="85"/>
    </row>
    <row r="18" spans="1:10">
      <c r="A18" s="85">
        <v>14</v>
      </c>
      <c r="B18" s="195" t="s">
        <v>226</v>
      </c>
      <c r="C18" s="184">
        <v>753.22799999999995</v>
      </c>
      <c r="D18" s="23">
        <v>64</v>
      </c>
      <c r="E18" s="195" t="s">
        <v>263</v>
      </c>
      <c r="F18" s="184">
        <v>288.46800000000002</v>
      </c>
      <c r="J18" s="85"/>
    </row>
    <row r="19" spans="1:10">
      <c r="A19" s="85">
        <v>15</v>
      </c>
      <c r="B19" s="195" t="s">
        <v>216</v>
      </c>
      <c r="C19" s="184">
        <v>725.96199999999999</v>
      </c>
      <c r="D19" s="23">
        <v>65</v>
      </c>
      <c r="E19" s="195" t="s">
        <v>261</v>
      </c>
      <c r="F19" s="184">
        <v>286.17599999999999</v>
      </c>
      <c r="J19" s="85"/>
    </row>
    <row r="20" spans="1:10">
      <c r="A20" s="85">
        <v>16</v>
      </c>
      <c r="B20" s="195" t="s">
        <v>228</v>
      </c>
      <c r="C20" s="184">
        <v>719.00400000000002</v>
      </c>
      <c r="D20" s="23">
        <v>66</v>
      </c>
      <c r="E20" s="195" t="s">
        <v>249</v>
      </c>
      <c r="F20" s="184">
        <v>278.89999999999998</v>
      </c>
      <c r="J20" s="85"/>
    </row>
    <row r="21" spans="1:10">
      <c r="A21" s="85">
        <v>17</v>
      </c>
      <c r="B21" s="195" t="s">
        <v>219</v>
      </c>
      <c r="C21" s="184">
        <v>645.02599999999995</v>
      </c>
      <c r="D21" s="23">
        <v>67</v>
      </c>
      <c r="E21" s="195" t="s">
        <v>446</v>
      </c>
      <c r="F21" s="184">
        <v>275.428</v>
      </c>
      <c r="J21" s="85"/>
    </row>
    <row r="22" spans="1:10">
      <c r="A22" s="85">
        <v>18</v>
      </c>
      <c r="B22" s="195" t="s">
        <v>439</v>
      </c>
      <c r="C22" s="184">
        <v>636.84400000000005</v>
      </c>
      <c r="D22" s="23">
        <v>68</v>
      </c>
      <c r="E22" s="195" t="s">
        <v>444</v>
      </c>
      <c r="F22" s="184">
        <v>275.334</v>
      </c>
      <c r="J22" s="85"/>
    </row>
    <row r="23" spans="1:10">
      <c r="A23" s="85">
        <v>19</v>
      </c>
      <c r="B23" s="195" t="s">
        <v>234</v>
      </c>
      <c r="C23" s="184">
        <v>622.24199999999996</v>
      </c>
      <c r="D23" s="23">
        <v>69</v>
      </c>
      <c r="E23" s="195" t="s">
        <v>246</v>
      </c>
      <c r="F23" s="184">
        <v>271.60599999999999</v>
      </c>
      <c r="J23" s="85"/>
    </row>
    <row r="24" spans="1:10">
      <c r="A24" s="85">
        <v>20</v>
      </c>
      <c r="B24" s="195" t="s">
        <v>232</v>
      </c>
      <c r="C24" s="184">
        <v>614.80399999999997</v>
      </c>
      <c r="D24" s="23">
        <v>70</v>
      </c>
      <c r="E24" s="195" t="s">
        <v>265</v>
      </c>
      <c r="F24" s="184">
        <v>269.63799999999998</v>
      </c>
      <c r="J24" s="85"/>
    </row>
    <row r="25" spans="1:10">
      <c r="A25" s="85">
        <v>21</v>
      </c>
      <c r="B25" s="195" t="s">
        <v>237</v>
      </c>
      <c r="C25" s="184">
        <v>610.928</v>
      </c>
      <c r="D25" s="23">
        <v>71</v>
      </c>
      <c r="E25" s="195" t="s">
        <v>258</v>
      </c>
      <c r="F25" s="184">
        <v>267.77800000000002</v>
      </c>
      <c r="J25" s="85"/>
    </row>
    <row r="26" spans="1:10">
      <c r="A26" s="85">
        <v>22</v>
      </c>
      <c r="B26" s="195" t="s">
        <v>233</v>
      </c>
      <c r="C26" s="184">
        <v>600.47400000000005</v>
      </c>
      <c r="D26" s="23">
        <v>72</v>
      </c>
      <c r="E26" s="195" t="s">
        <v>293</v>
      </c>
      <c r="F26" s="184">
        <v>266.928</v>
      </c>
      <c r="J26" s="85"/>
    </row>
    <row r="27" spans="1:10">
      <c r="A27" s="85">
        <v>23</v>
      </c>
      <c r="B27" s="195" t="s">
        <v>218</v>
      </c>
      <c r="C27" s="184">
        <v>578.85199999999998</v>
      </c>
      <c r="D27" s="23">
        <v>73</v>
      </c>
      <c r="E27" s="195" t="s">
        <v>255</v>
      </c>
      <c r="F27" s="184">
        <v>265.67</v>
      </c>
      <c r="J27" s="85"/>
    </row>
    <row r="28" spans="1:10">
      <c r="A28" s="85">
        <v>24</v>
      </c>
      <c r="B28" s="195" t="s">
        <v>231</v>
      </c>
      <c r="C28" s="184">
        <v>564.80799999999999</v>
      </c>
      <c r="D28" s="23">
        <v>74</v>
      </c>
      <c r="E28" s="195" t="s">
        <v>466</v>
      </c>
      <c r="F28" s="184">
        <v>258.99400000000003</v>
      </c>
      <c r="J28" s="85"/>
    </row>
    <row r="29" spans="1:10">
      <c r="A29" s="85">
        <v>25</v>
      </c>
      <c r="B29" s="195" t="s">
        <v>220</v>
      </c>
      <c r="C29" s="184">
        <v>545.80200000000002</v>
      </c>
      <c r="D29" s="23">
        <v>75</v>
      </c>
      <c r="E29" s="195" t="s">
        <v>260</v>
      </c>
      <c r="F29" s="184">
        <v>258.99</v>
      </c>
      <c r="J29" s="85"/>
    </row>
    <row r="30" spans="1:10">
      <c r="A30" s="85">
        <v>26</v>
      </c>
      <c r="B30" s="195" t="s">
        <v>217</v>
      </c>
      <c r="C30" s="184">
        <v>518.80600000000004</v>
      </c>
      <c r="D30" s="23">
        <v>76</v>
      </c>
      <c r="E30" s="195" t="s">
        <v>790</v>
      </c>
      <c r="F30" s="184">
        <v>254.756</v>
      </c>
      <c r="J30" s="85"/>
    </row>
    <row r="31" spans="1:10">
      <c r="A31" s="85">
        <v>27</v>
      </c>
      <c r="B31" s="195" t="s">
        <v>257</v>
      </c>
      <c r="C31" s="184">
        <v>489.76600000000002</v>
      </c>
      <c r="D31" s="23">
        <v>77</v>
      </c>
      <c r="E31" s="195" t="s">
        <v>347</v>
      </c>
      <c r="F31" s="184">
        <v>252.34800000000001</v>
      </c>
      <c r="J31" s="85"/>
    </row>
    <row r="32" spans="1:10">
      <c r="A32" s="85">
        <v>28</v>
      </c>
      <c r="B32" s="195" t="s">
        <v>223</v>
      </c>
      <c r="C32" s="184">
        <v>476.66199999999998</v>
      </c>
      <c r="D32" s="23">
        <v>78</v>
      </c>
      <c r="E32" s="195" t="s">
        <v>259</v>
      </c>
      <c r="F32" s="184">
        <v>247.672</v>
      </c>
      <c r="J32" s="85"/>
    </row>
    <row r="33" spans="1:10">
      <c r="A33" s="85">
        <v>29</v>
      </c>
      <c r="B33" s="195" t="s">
        <v>285</v>
      </c>
      <c r="C33" s="184">
        <v>476.3</v>
      </c>
      <c r="D33" s="23">
        <v>79</v>
      </c>
      <c r="E33" s="195" t="s">
        <v>765</v>
      </c>
      <c r="F33" s="184">
        <v>242.45</v>
      </c>
      <c r="J33" s="85"/>
    </row>
    <row r="34" spans="1:10">
      <c r="A34" s="85">
        <v>30</v>
      </c>
      <c r="B34" s="195" t="s">
        <v>283</v>
      </c>
      <c r="C34" s="184">
        <v>473.58800000000002</v>
      </c>
      <c r="D34" s="23">
        <v>80</v>
      </c>
      <c r="E34" s="195" t="s">
        <v>284</v>
      </c>
      <c r="F34" s="184">
        <v>237.73400000000001</v>
      </c>
      <c r="J34" s="85"/>
    </row>
    <row r="35" spans="1:10">
      <c r="A35" s="85">
        <v>31</v>
      </c>
      <c r="B35" s="195" t="s">
        <v>225</v>
      </c>
      <c r="C35" s="184">
        <v>456.43400000000003</v>
      </c>
      <c r="D35" s="23">
        <v>81</v>
      </c>
      <c r="E35" s="195" t="s">
        <v>269</v>
      </c>
      <c r="F35" s="184">
        <v>234.322</v>
      </c>
      <c r="J35" s="85"/>
    </row>
    <row r="36" spans="1:10">
      <c r="A36" s="85">
        <v>32</v>
      </c>
      <c r="B36" s="195" t="s">
        <v>230</v>
      </c>
      <c r="C36" s="184">
        <v>445.83199999999999</v>
      </c>
      <c r="D36" s="23">
        <v>82</v>
      </c>
      <c r="E36" s="195" t="s">
        <v>241</v>
      </c>
      <c r="F36" s="184">
        <v>234.14400000000001</v>
      </c>
      <c r="J36" s="85"/>
    </row>
    <row r="37" spans="1:10">
      <c r="A37" s="85">
        <v>33</v>
      </c>
      <c r="B37" s="195" t="s">
        <v>250</v>
      </c>
      <c r="C37" s="184">
        <v>443.05399999999997</v>
      </c>
      <c r="D37" s="23">
        <v>83</v>
      </c>
      <c r="E37" s="195" t="s">
        <v>281</v>
      </c>
      <c r="F37" s="184">
        <v>233.61199999999999</v>
      </c>
      <c r="J37" s="85"/>
    </row>
    <row r="38" spans="1:10">
      <c r="A38" s="85">
        <v>34</v>
      </c>
      <c r="B38" s="195" t="s">
        <v>229</v>
      </c>
      <c r="C38" s="184">
        <v>442.43599999999998</v>
      </c>
      <c r="D38" s="23">
        <v>84</v>
      </c>
      <c r="E38" s="195" t="s">
        <v>791</v>
      </c>
      <c r="F38" s="184">
        <v>231.78800000000001</v>
      </c>
      <c r="J38" s="85"/>
    </row>
    <row r="39" spans="1:10">
      <c r="A39" s="85">
        <v>35</v>
      </c>
      <c r="B39" s="195" t="s">
        <v>242</v>
      </c>
      <c r="C39" s="184">
        <v>440.666</v>
      </c>
      <c r="D39" s="23">
        <v>85</v>
      </c>
      <c r="E39" s="195" t="s">
        <v>792</v>
      </c>
      <c r="F39" s="184">
        <v>229.364</v>
      </c>
      <c r="J39" s="85"/>
    </row>
    <row r="40" spans="1:10">
      <c r="A40" s="85">
        <v>36</v>
      </c>
      <c r="B40" s="195" t="s">
        <v>245</v>
      </c>
      <c r="C40" s="184">
        <v>431.89800000000002</v>
      </c>
      <c r="D40" s="23">
        <v>86</v>
      </c>
      <c r="E40" s="195" t="s">
        <v>425</v>
      </c>
      <c r="F40" s="184">
        <v>227.38800000000001</v>
      </c>
      <c r="J40" s="85"/>
    </row>
    <row r="41" spans="1:10">
      <c r="A41" s="85">
        <v>37</v>
      </c>
      <c r="B41" s="195" t="s">
        <v>256</v>
      </c>
      <c r="C41" s="184">
        <v>424.39600000000002</v>
      </c>
      <c r="D41" s="23">
        <v>87</v>
      </c>
      <c r="E41" s="195" t="s">
        <v>346</v>
      </c>
      <c r="F41" s="184">
        <v>223.636</v>
      </c>
      <c r="J41" s="85"/>
    </row>
    <row r="42" spans="1:10">
      <c r="A42" s="85">
        <v>38</v>
      </c>
      <c r="B42" s="195" t="s">
        <v>227</v>
      </c>
      <c r="C42" s="184">
        <v>422.06400000000002</v>
      </c>
      <c r="D42" s="23">
        <v>88</v>
      </c>
      <c r="E42" s="195" t="s">
        <v>793</v>
      </c>
      <c r="F42" s="184">
        <v>222.16</v>
      </c>
      <c r="J42" s="85"/>
    </row>
    <row r="43" spans="1:10">
      <c r="A43" s="85">
        <v>39</v>
      </c>
      <c r="B43" s="195" t="s">
        <v>268</v>
      </c>
      <c r="C43" s="184">
        <v>421.79199999999997</v>
      </c>
      <c r="D43" s="23">
        <v>89</v>
      </c>
      <c r="E43" s="195" t="s">
        <v>794</v>
      </c>
      <c r="F43" s="184">
        <v>217.76</v>
      </c>
      <c r="J43" s="85"/>
    </row>
    <row r="44" spans="1:10">
      <c r="A44" s="85">
        <v>40</v>
      </c>
      <c r="B44" s="195" t="s">
        <v>247</v>
      </c>
      <c r="C44" s="184">
        <v>421.48399999999998</v>
      </c>
      <c r="D44" s="23">
        <v>90</v>
      </c>
      <c r="E44" s="195" t="s">
        <v>270</v>
      </c>
      <c r="F44" s="184">
        <v>217.64599999999999</v>
      </c>
      <c r="J44" s="85"/>
    </row>
    <row r="45" spans="1:10">
      <c r="A45" s="85">
        <v>41</v>
      </c>
      <c r="B45" s="195" t="s">
        <v>244</v>
      </c>
      <c r="C45" s="184">
        <v>408.50400000000002</v>
      </c>
      <c r="D45" s="23">
        <v>91</v>
      </c>
      <c r="E45" s="195" t="s">
        <v>763</v>
      </c>
      <c r="F45" s="184">
        <v>216.102</v>
      </c>
      <c r="J45" s="85"/>
    </row>
    <row r="46" spans="1:10">
      <c r="A46" s="85">
        <v>42</v>
      </c>
      <c r="B46" s="195" t="s">
        <v>441</v>
      </c>
      <c r="C46" s="184">
        <v>408.10599999999999</v>
      </c>
      <c r="D46" s="23">
        <v>92</v>
      </c>
      <c r="E46" s="195" t="s">
        <v>764</v>
      </c>
      <c r="F46" s="184">
        <v>207.02199999999999</v>
      </c>
      <c r="J46" s="85"/>
    </row>
    <row r="47" spans="1:10">
      <c r="A47" s="85">
        <v>43</v>
      </c>
      <c r="B47" s="195" t="s">
        <v>442</v>
      </c>
      <c r="C47" s="184">
        <v>403.32799999999997</v>
      </c>
      <c r="D47" s="23">
        <v>93</v>
      </c>
      <c r="E47" s="195" t="s">
        <v>404</v>
      </c>
      <c r="F47" s="184">
        <v>204.76599999999999</v>
      </c>
      <c r="J47" s="85"/>
    </row>
    <row r="48" spans="1:10">
      <c r="A48" s="85">
        <v>44</v>
      </c>
      <c r="B48" s="195" t="s">
        <v>235</v>
      </c>
      <c r="C48" s="184">
        <v>394.94799999999998</v>
      </c>
      <c r="D48" s="23">
        <v>94</v>
      </c>
      <c r="E48" s="195" t="s">
        <v>795</v>
      </c>
      <c r="F48" s="184">
        <v>203.74600000000001</v>
      </c>
      <c r="J48" s="85"/>
    </row>
    <row r="49" spans="1:10">
      <c r="A49" s="85">
        <v>45</v>
      </c>
      <c r="B49" s="195" t="s">
        <v>243</v>
      </c>
      <c r="C49" s="184">
        <v>382.18799999999999</v>
      </c>
      <c r="D49" s="23">
        <v>95</v>
      </c>
      <c r="E49" s="195" t="s">
        <v>796</v>
      </c>
      <c r="F49" s="184">
        <v>203.126</v>
      </c>
      <c r="J49" s="85"/>
    </row>
    <row r="50" spans="1:10">
      <c r="A50" s="85">
        <v>46</v>
      </c>
      <c r="B50" s="195" t="s">
        <v>252</v>
      </c>
      <c r="C50" s="184">
        <v>380.57600000000002</v>
      </c>
      <c r="D50" s="23">
        <v>96</v>
      </c>
      <c r="E50" s="195" t="s">
        <v>767</v>
      </c>
      <c r="F50" s="184">
        <v>203.02</v>
      </c>
      <c r="J50" s="85"/>
    </row>
    <row r="51" spans="1:10">
      <c r="A51" s="85">
        <v>47</v>
      </c>
      <c r="B51" s="195" t="s">
        <v>239</v>
      </c>
      <c r="C51" s="184">
        <v>378.96600000000001</v>
      </c>
      <c r="D51" s="23">
        <v>97</v>
      </c>
      <c r="E51" s="195" t="s">
        <v>797</v>
      </c>
      <c r="F51" s="184">
        <v>199.74199999999999</v>
      </c>
      <c r="J51" s="85"/>
    </row>
    <row r="52" spans="1:10">
      <c r="A52" s="85">
        <v>48</v>
      </c>
      <c r="B52" s="195" t="s">
        <v>224</v>
      </c>
      <c r="C52" s="184">
        <v>370.77</v>
      </c>
      <c r="D52" s="23">
        <v>98</v>
      </c>
      <c r="E52" s="54" t="s">
        <v>766</v>
      </c>
      <c r="F52" s="184">
        <v>196.958</v>
      </c>
      <c r="J52" s="85"/>
    </row>
    <row r="53" spans="1:10">
      <c r="A53" s="85">
        <v>49</v>
      </c>
      <c r="B53" s="195" t="s">
        <v>445</v>
      </c>
      <c r="C53" s="184">
        <v>369.54199999999997</v>
      </c>
      <c r="D53" s="23">
        <v>99</v>
      </c>
      <c r="E53" s="195" t="s">
        <v>264</v>
      </c>
      <c r="F53" s="184">
        <v>196.27799999999999</v>
      </c>
      <c r="J53" s="85"/>
    </row>
    <row r="54" spans="1:10">
      <c r="A54" s="85">
        <v>50</v>
      </c>
      <c r="B54" s="195" t="s">
        <v>440</v>
      </c>
      <c r="C54" s="184">
        <v>368.76400000000001</v>
      </c>
      <c r="D54" s="23">
        <v>100</v>
      </c>
      <c r="E54" s="54" t="s">
        <v>350</v>
      </c>
      <c r="F54" s="184">
        <v>193.124</v>
      </c>
      <c r="J54" s="85"/>
    </row>
    <row r="55" spans="1:10">
      <c r="B55" s="195"/>
      <c r="C55" s="184"/>
      <c r="D55" s="23"/>
      <c r="E55" s="195"/>
      <c r="F55" s="184"/>
      <c r="J55" s="85"/>
    </row>
    <row r="56" spans="1:10">
      <c r="B56" s="195"/>
      <c r="C56" s="184"/>
      <c r="D56" s="23"/>
      <c r="E56" s="195"/>
      <c r="F56" s="184"/>
      <c r="J56" s="85"/>
    </row>
    <row r="57" spans="1:10">
      <c r="B57" s="195"/>
      <c r="C57" s="184"/>
      <c r="D57" s="23"/>
      <c r="E57" s="195"/>
      <c r="F57" s="184"/>
      <c r="J57" s="85"/>
    </row>
    <row r="58" spans="1:10">
      <c r="B58" s="195"/>
      <c r="C58" s="184"/>
      <c r="D58" s="23"/>
      <c r="E58" s="195"/>
      <c r="F58" s="184"/>
      <c r="J58" s="85"/>
    </row>
    <row r="59" spans="1:10">
      <c r="B59" s="195"/>
      <c r="C59" s="184"/>
      <c r="D59" s="23"/>
      <c r="E59" s="195"/>
      <c r="F59" s="184"/>
      <c r="J59" s="85"/>
    </row>
    <row r="60" spans="1:10">
      <c r="B60" s="195"/>
      <c r="C60" s="184"/>
      <c r="D60" s="23"/>
      <c r="E60" s="195"/>
      <c r="F60" s="184"/>
      <c r="J60" s="85"/>
    </row>
    <row r="61" spans="1:10">
      <c r="B61" s="195"/>
      <c r="C61" s="184"/>
      <c r="D61" s="23"/>
      <c r="E61" s="195"/>
      <c r="F61" s="184"/>
      <c r="J61" s="85"/>
    </row>
    <row r="62" spans="1:10">
      <c r="B62" s="195"/>
      <c r="C62" s="184"/>
      <c r="D62" s="23"/>
      <c r="E62" s="195"/>
      <c r="F62" s="184"/>
      <c r="J62" s="85"/>
    </row>
    <row r="63" spans="1:10">
      <c r="J63" s="85"/>
    </row>
    <row r="64" spans="1:10">
      <c r="J64" s="85"/>
    </row>
    <row r="65" spans="10:10">
      <c r="J65" s="85"/>
    </row>
    <row r="66" spans="10:10">
      <c r="J66" s="85"/>
    </row>
    <row r="67" spans="10:10">
      <c r="J67" s="85"/>
    </row>
    <row r="68" spans="10:10">
      <c r="J68" s="85"/>
    </row>
    <row r="69" spans="10:10">
      <c r="J69" s="85"/>
    </row>
    <row r="70" spans="10:10">
      <c r="J70" s="85"/>
    </row>
    <row r="71" spans="10:10">
      <c r="J71" s="85"/>
    </row>
    <row r="72" spans="10:10">
      <c r="J72" s="85"/>
    </row>
    <row r="73" spans="10:10">
      <c r="J73" s="85"/>
    </row>
    <row r="74" spans="10:10">
      <c r="J74" s="85"/>
    </row>
    <row r="75" spans="10:10">
      <c r="J75" s="85"/>
    </row>
    <row r="76" spans="10:10">
      <c r="J76" s="85"/>
    </row>
    <row r="77" spans="10:10">
      <c r="J77" s="85"/>
    </row>
    <row r="78" spans="10:10">
      <c r="J78" s="85"/>
    </row>
    <row r="79" spans="10:10">
      <c r="J79" s="85"/>
    </row>
    <row r="80" spans="10:10">
      <c r="J80" s="85"/>
    </row>
    <row r="81" spans="10:10">
      <c r="J81" s="85"/>
    </row>
    <row r="82" spans="10:10">
      <c r="J82" s="85"/>
    </row>
    <row r="83" spans="10:10">
      <c r="J83" s="85"/>
    </row>
    <row r="84" spans="10:10">
      <c r="J84" s="85"/>
    </row>
    <row r="85" spans="10:10">
      <c r="J85" s="85"/>
    </row>
    <row r="86" spans="10:10">
      <c r="J86" s="85"/>
    </row>
    <row r="87" spans="10:10">
      <c r="J87" s="85"/>
    </row>
    <row r="88" spans="10:10">
      <c r="J88" s="85"/>
    </row>
    <row r="89" spans="10:10">
      <c r="J89" s="85"/>
    </row>
    <row r="90" spans="10:10">
      <c r="J90" s="85"/>
    </row>
    <row r="91" spans="10:10">
      <c r="J91" s="85"/>
    </row>
    <row r="92" spans="10:10">
      <c r="J92" s="85"/>
    </row>
    <row r="93" spans="10:10">
      <c r="J93" s="85"/>
    </row>
    <row r="94" spans="10:10">
      <c r="J94" s="85"/>
    </row>
    <row r="95" spans="10:10">
      <c r="J95" s="85"/>
    </row>
    <row r="96" spans="10:10">
      <c r="J96" s="85"/>
    </row>
    <row r="97" spans="10:10">
      <c r="J97" s="85"/>
    </row>
    <row r="98" spans="10:10">
      <c r="J98" s="85"/>
    </row>
    <row r="99" spans="10:10">
      <c r="J99" s="85"/>
    </row>
    <row r="100" spans="10:10">
      <c r="J100" s="85"/>
    </row>
    <row r="101" spans="10:10">
      <c r="J101" s="85"/>
    </row>
    <row r="102" spans="10:10">
      <c r="J102" s="85"/>
    </row>
    <row r="103" spans="10:10">
      <c r="J103" s="85"/>
    </row>
    <row r="104" spans="10:10">
      <c r="J104" s="85"/>
    </row>
    <row r="105" spans="10:10">
      <c r="J105" s="85"/>
    </row>
    <row r="106" spans="10:10">
      <c r="J106" s="85"/>
    </row>
    <row r="107" spans="10:10">
      <c r="J107" s="85"/>
    </row>
    <row r="108" spans="10:10">
      <c r="J108" s="85"/>
    </row>
    <row r="109" spans="10:10">
      <c r="J109" s="85"/>
    </row>
    <row r="110" spans="10:10">
      <c r="J110" s="85"/>
    </row>
    <row r="111" spans="10:10">
      <c r="J111" s="85"/>
    </row>
    <row r="112" spans="10:10">
      <c r="J112" s="85"/>
    </row>
    <row r="113" spans="10:10">
      <c r="J113" s="85"/>
    </row>
    <row r="114" spans="10:10">
      <c r="J114" s="85"/>
    </row>
  </sheetData>
  <sortState xmlns:xlrd2="http://schemas.microsoft.com/office/spreadsheetml/2017/richdata2" ref="J6:L125">
    <sortCondition descending="1" ref="K6:K125"/>
  </sortState>
  <pageMargins left="0.70866141732283472" right="0.70866141732283472" top="0.74803149606299213" bottom="0.74803149606299213" header="0.31496062992125984" footer="0.31496062992125984"/>
  <pageSetup paperSize="9" scale="74" orientation="portrait" r:id="rId1"/>
  <headerFooter>
    <oddHeader>&amp;R&amp;"Arial MT,Bold"RAIL SERVICES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AB77"/>
  <sheetViews>
    <sheetView zoomScale="75" zoomScaleNormal="75" workbookViewId="0">
      <pane xSplit="1" ySplit="6" topLeftCell="Q7" activePane="bottomRight" state="frozen"/>
      <selection activeCell="AB17" sqref="AB17"/>
      <selection pane="topRight" activeCell="AB17" sqref="AB17"/>
      <selection pane="bottomLeft" activeCell="AB17" sqref="AB17"/>
      <selection pane="bottomRight" activeCell="AB17" sqref="AB17"/>
    </sheetView>
  </sheetViews>
  <sheetFormatPr defaultRowHeight="12.75"/>
  <cols>
    <col min="1" max="1" width="35.21875" style="1" customWidth="1"/>
    <col min="2" max="14" width="9.33203125" style="1" customWidth="1"/>
    <col min="15" max="16" width="9.33203125" style="21" customWidth="1"/>
    <col min="17" max="27" width="9.33203125" style="1" customWidth="1"/>
    <col min="28" max="16384" width="8.88671875" style="1"/>
  </cols>
  <sheetData>
    <row r="1" spans="1:28" s="85" customFormat="1" ht="22.5" customHeight="1">
      <c r="A1" s="47" t="s">
        <v>817</v>
      </c>
      <c r="O1" s="195"/>
      <c r="P1" s="195"/>
      <c r="U1" s="195"/>
      <c r="V1" s="195"/>
      <c r="W1" s="195"/>
      <c r="X1" s="195"/>
      <c r="Y1" s="195"/>
    </row>
    <row r="2" spans="1:28" s="85" customFormat="1" ht="15.75" customHeight="1">
      <c r="A2" s="106" t="s">
        <v>481</v>
      </c>
      <c r="O2" s="195"/>
      <c r="P2" s="195"/>
      <c r="U2" s="195"/>
      <c r="V2" s="195"/>
      <c r="W2" s="195"/>
      <c r="X2" s="195"/>
      <c r="Y2" s="195"/>
    </row>
    <row r="3" spans="1:28" s="85" customFormat="1" ht="15.75" customHeight="1">
      <c r="A3" s="107" t="s">
        <v>482</v>
      </c>
      <c r="O3" s="195"/>
      <c r="P3" s="195"/>
      <c r="U3" s="195"/>
      <c r="V3" s="195"/>
      <c r="W3" s="195"/>
      <c r="X3" s="195"/>
      <c r="Y3" s="195"/>
    </row>
    <row r="4" spans="1:28" s="85" customFormat="1" ht="15.75" customHeight="1">
      <c r="A4" s="5" t="s">
        <v>420</v>
      </c>
      <c r="O4" s="195"/>
      <c r="P4" s="195"/>
      <c r="U4" s="195"/>
      <c r="V4" s="195"/>
      <c r="W4" s="195"/>
      <c r="X4" s="195"/>
      <c r="Y4" s="195"/>
    </row>
    <row r="5" spans="1:28" ht="15.75">
      <c r="A5" s="46" t="s">
        <v>552</v>
      </c>
      <c r="B5" s="120" t="s">
        <v>313</v>
      </c>
      <c r="C5" s="120" t="s">
        <v>314</v>
      </c>
      <c r="D5" s="120" t="s">
        <v>315</v>
      </c>
      <c r="E5" s="109" t="s">
        <v>316</v>
      </c>
      <c r="F5" s="109" t="s">
        <v>26</v>
      </c>
      <c r="G5" s="109" t="s">
        <v>59</v>
      </c>
      <c r="H5" s="109" t="s">
        <v>73</v>
      </c>
      <c r="I5" s="140" t="s">
        <v>75</v>
      </c>
      <c r="J5" s="140" t="s">
        <v>77</v>
      </c>
      <c r="K5" s="140" t="s">
        <v>116</v>
      </c>
      <c r="L5" s="140" t="s">
        <v>197</v>
      </c>
      <c r="M5" s="140" t="s">
        <v>275</v>
      </c>
      <c r="N5" s="140" t="s">
        <v>277</v>
      </c>
      <c r="O5" s="140" t="s">
        <v>292</v>
      </c>
      <c r="P5" s="140" t="s">
        <v>304</v>
      </c>
      <c r="Q5" s="140" t="s">
        <v>309</v>
      </c>
      <c r="R5" s="140" t="s">
        <v>317</v>
      </c>
      <c r="S5" s="140" t="s">
        <v>325</v>
      </c>
      <c r="T5" s="140" t="s">
        <v>336</v>
      </c>
      <c r="U5" s="140" t="s">
        <v>353</v>
      </c>
      <c r="V5" s="140" t="s">
        <v>400</v>
      </c>
      <c r="W5" s="140" t="s">
        <v>412</v>
      </c>
      <c r="X5" s="140" t="s">
        <v>423</v>
      </c>
      <c r="Y5" s="140" t="s">
        <v>434</v>
      </c>
      <c r="Z5" s="140" t="s">
        <v>448</v>
      </c>
      <c r="AA5" s="140" t="s">
        <v>469</v>
      </c>
      <c r="AB5" s="140" t="s">
        <v>779</v>
      </c>
    </row>
    <row r="6" spans="1:28">
      <c r="A6" s="19"/>
      <c r="B6" s="215"/>
      <c r="C6" s="215"/>
      <c r="D6" s="215"/>
      <c r="E6" s="215"/>
      <c r="F6" s="238"/>
      <c r="G6" s="238"/>
      <c r="H6" s="25"/>
      <c r="I6" s="25"/>
      <c r="J6" s="238"/>
      <c r="L6" s="21"/>
      <c r="M6" s="239"/>
      <c r="N6" s="239"/>
      <c r="O6" s="239"/>
      <c r="P6" s="239"/>
      <c r="Q6" s="239"/>
      <c r="AA6" s="21"/>
      <c r="AB6" s="239" t="s">
        <v>11</v>
      </c>
    </row>
    <row r="7" spans="1:28" ht="15">
      <c r="A7" s="4" t="s">
        <v>135</v>
      </c>
      <c r="B7" s="12">
        <v>0.4</v>
      </c>
      <c r="C7" s="12">
        <v>0.4</v>
      </c>
      <c r="D7" s="12">
        <v>0.3</v>
      </c>
      <c r="E7" s="12">
        <v>0.5</v>
      </c>
      <c r="F7" s="12">
        <v>0.7</v>
      </c>
      <c r="G7" s="12">
        <v>0.6</v>
      </c>
      <c r="H7" s="12">
        <v>0.4</v>
      </c>
      <c r="I7" s="12">
        <v>0.3</v>
      </c>
      <c r="J7" s="12">
        <v>0.2</v>
      </c>
      <c r="K7" s="13">
        <v>0.5</v>
      </c>
      <c r="L7" s="13">
        <v>0.4</v>
      </c>
      <c r="M7" s="40">
        <v>0.3</v>
      </c>
      <c r="N7" s="40">
        <v>0.48499999999999999</v>
      </c>
      <c r="O7" s="40">
        <v>0.38800000000000001</v>
      </c>
      <c r="P7" s="40">
        <v>0.39400000000000002</v>
      </c>
      <c r="Q7" s="40">
        <v>0.59399999999999997</v>
      </c>
      <c r="R7" s="40">
        <v>0.72199999999999998</v>
      </c>
      <c r="S7" s="40">
        <v>0.78400000000000003</v>
      </c>
      <c r="T7" s="40">
        <v>0.5</v>
      </c>
      <c r="U7" s="40">
        <v>0.4</v>
      </c>
      <c r="V7" s="40">
        <v>0.5</v>
      </c>
      <c r="W7" s="40">
        <v>0.3</v>
      </c>
      <c r="X7" s="195">
        <v>0.4</v>
      </c>
      <c r="Y7" s="195">
        <v>0.5</v>
      </c>
      <c r="Z7" s="195">
        <v>0.5</v>
      </c>
      <c r="AA7" s="240">
        <v>0</v>
      </c>
      <c r="AB7" s="241">
        <v>0.4</v>
      </c>
    </row>
    <row r="8" spans="1:28" ht="15">
      <c r="A8" s="4" t="s">
        <v>154</v>
      </c>
      <c r="B8" s="12">
        <v>22.7</v>
      </c>
      <c r="C8" s="12">
        <v>19.899999999999999</v>
      </c>
      <c r="D8" s="12">
        <v>25.5</v>
      </c>
      <c r="E8" s="12">
        <v>29.8</v>
      </c>
      <c r="F8" s="12">
        <v>24.5</v>
      </c>
      <c r="G8" s="12">
        <v>22</v>
      </c>
      <c r="H8" s="12">
        <v>19</v>
      </c>
      <c r="I8" s="12">
        <v>14.1</v>
      </c>
      <c r="J8" s="12">
        <v>15.8</v>
      </c>
      <c r="K8" s="13">
        <v>18.399999999999999</v>
      </c>
      <c r="L8" s="13">
        <v>18.5</v>
      </c>
      <c r="M8" s="40">
        <v>19.899999999999999</v>
      </c>
      <c r="N8" s="40">
        <v>19.306999999999999</v>
      </c>
      <c r="O8" s="40">
        <v>20.314</v>
      </c>
      <c r="P8" s="40">
        <v>19.71</v>
      </c>
      <c r="Q8" s="40">
        <v>15.83</v>
      </c>
      <c r="R8" s="40">
        <v>17.472000000000001</v>
      </c>
      <c r="S8" s="40">
        <v>25.341999999999999</v>
      </c>
      <c r="T8" s="40">
        <v>24.7</v>
      </c>
      <c r="U8" s="40">
        <v>21.2</v>
      </c>
      <c r="V8" s="40">
        <v>20.2</v>
      </c>
      <c r="W8" s="40">
        <v>18.8</v>
      </c>
      <c r="X8" s="195">
        <v>20.5</v>
      </c>
      <c r="Y8" s="195">
        <v>17.2</v>
      </c>
      <c r="Z8" s="195">
        <v>16.899999999999999</v>
      </c>
      <c r="AA8" s="195">
        <v>4.7</v>
      </c>
      <c r="AB8" s="195">
        <v>11.2</v>
      </c>
    </row>
    <row r="9" spans="1:28" ht="21.75" customHeight="1">
      <c r="A9" s="4" t="s">
        <v>134</v>
      </c>
      <c r="B9" s="12">
        <v>2.7</v>
      </c>
      <c r="C9" s="12">
        <v>2.2999999999999998</v>
      </c>
      <c r="D9" s="12">
        <v>2.2000000000000002</v>
      </c>
      <c r="E9" s="12">
        <v>2.2999999999999998</v>
      </c>
      <c r="F9" s="12">
        <v>1.9</v>
      </c>
      <c r="G9" s="12">
        <v>2.8</v>
      </c>
      <c r="H9" s="12">
        <v>2.5</v>
      </c>
      <c r="I9" s="12">
        <v>3.7</v>
      </c>
      <c r="J9" s="12">
        <v>5.5</v>
      </c>
      <c r="K9" s="34">
        <v>7</v>
      </c>
      <c r="L9" s="34">
        <v>7.6</v>
      </c>
      <c r="M9" s="41">
        <v>9.8000000000000007</v>
      </c>
      <c r="N9" s="41">
        <v>11.55</v>
      </c>
      <c r="O9" s="40">
        <v>13.721</v>
      </c>
      <c r="P9" s="40">
        <v>14.305999999999999</v>
      </c>
      <c r="Q9" s="40">
        <v>17.661999999999999</v>
      </c>
      <c r="R9" s="40">
        <v>25.495999999999999</v>
      </c>
      <c r="S9" s="40">
        <v>28.384</v>
      </c>
      <c r="T9" s="40">
        <v>27.8</v>
      </c>
      <c r="U9" s="40">
        <v>25.9</v>
      </c>
      <c r="V9" s="40">
        <v>23.6</v>
      </c>
      <c r="W9" s="40">
        <v>26.4</v>
      </c>
      <c r="X9" s="195">
        <v>29.3</v>
      </c>
      <c r="Y9" s="195">
        <v>30.4</v>
      </c>
      <c r="Z9" s="195">
        <v>27.1</v>
      </c>
      <c r="AA9" s="195">
        <v>3.2</v>
      </c>
      <c r="AB9" s="195">
        <v>15.8</v>
      </c>
    </row>
    <row r="10" spans="1:28" ht="19.5" customHeight="1">
      <c r="A10" s="4" t="s">
        <v>136</v>
      </c>
      <c r="B10" s="12">
        <v>9.4</v>
      </c>
      <c r="C10" s="12">
        <v>10.6</v>
      </c>
      <c r="D10" s="12">
        <v>12.4</v>
      </c>
      <c r="E10" s="12">
        <v>16.7</v>
      </c>
      <c r="F10" s="12">
        <v>20</v>
      </c>
      <c r="G10" s="12">
        <v>18.8</v>
      </c>
      <c r="H10" s="12">
        <v>16.8</v>
      </c>
      <c r="I10" s="12">
        <v>22.1</v>
      </c>
      <c r="J10" s="12">
        <v>24.6</v>
      </c>
      <c r="K10" s="13">
        <v>24.4</v>
      </c>
      <c r="L10" s="13">
        <v>24.7</v>
      </c>
      <c r="M10" s="40">
        <v>32.6</v>
      </c>
      <c r="N10" s="40">
        <v>39.200000000000003</v>
      </c>
      <c r="O10" s="40">
        <v>51.100999999999999</v>
      </c>
      <c r="P10" s="40">
        <v>57.396000000000001</v>
      </c>
      <c r="Q10" s="40">
        <v>62.369</v>
      </c>
      <c r="R10" s="40">
        <v>74.462000000000003</v>
      </c>
      <c r="S10" s="40">
        <v>74.063999999999993</v>
      </c>
      <c r="T10" s="40">
        <v>72.8</v>
      </c>
      <c r="U10" s="40">
        <v>66.599999999999994</v>
      </c>
      <c r="V10" s="40">
        <v>66.5</v>
      </c>
      <c r="W10" s="40">
        <v>64.5</v>
      </c>
      <c r="X10" s="195">
        <v>64.8</v>
      </c>
      <c r="Y10" s="195">
        <v>67.599999999999994</v>
      </c>
      <c r="Z10" s="195">
        <v>70.900000000000006</v>
      </c>
      <c r="AA10" s="195">
        <v>13.6</v>
      </c>
      <c r="AB10" s="195">
        <v>41.2</v>
      </c>
    </row>
    <row r="11" spans="1:28" ht="21.75" customHeight="1">
      <c r="A11" s="4" t="s">
        <v>567</v>
      </c>
      <c r="B11" s="12">
        <v>33.299999999999997</v>
      </c>
      <c r="C11" s="12">
        <v>42.6</v>
      </c>
      <c r="D11" s="12">
        <v>42.7</v>
      </c>
      <c r="E11" s="12">
        <v>64.900000000000006</v>
      </c>
      <c r="F11" s="12">
        <v>123.6</v>
      </c>
      <c r="G11" s="12">
        <v>123.7</v>
      </c>
      <c r="H11" s="12">
        <v>105.9</v>
      </c>
      <c r="I11" s="12">
        <v>94.5</v>
      </c>
      <c r="J11" s="12">
        <v>104.9</v>
      </c>
      <c r="K11" s="13">
        <v>128.80000000000001</v>
      </c>
      <c r="L11" s="13">
        <v>117.3</v>
      </c>
      <c r="M11" s="40">
        <v>94</v>
      </c>
      <c r="N11" s="40">
        <v>93.531000000000006</v>
      </c>
      <c r="O11" s="40">
        <v>205.74699998000006</v>
      </c>
      <c r="P11" s="40">
        <v>145.66399999999999</v>
      </c>
      <c r="Q11" s="40">
        <v>136.37177000000005</v>
      </c>
      <c r="R11" s="40">
        <v>127.82599999999999</v>
      </c>
      <c r="S11" s="40">
        <v>122.59</v>
      </c>
      <c r="T11" s="40">
        <v>71.099999999999994</v>
      </c>
      <c r="U11" s="40">
        <v>47.4</v>
      </c>
      <c r="V11" s="40">
        <v>22</v>
      </c>
      <c r="W11" s="40">
        <v>6</v>
      </c>
      <c r="X11" s="195">
        <v>0.8</v>
      </c>
      <c r="Y11" s="195">
        <v>0.5</v>
      </c>
      <c r="Z11" s="240">
        <v>0</v>
      </c>
      <c r="AA11" s="240">
        <v>0</v>
      </c>
      <c r="AB11" s="240">
        <v>0</v>
      </c>
    </row>
    <row r="12" spans="1:28" ht="21" customHeight="1">
      <c r="A12" s="4" t="s">
        <v>166</v>
      </c>
      <c r="B12" s="12">
        <v>60</v>
      </c>
      <c r="C12" s="12">
        <v>120.7</v>
      </c>
      <c r="D12" s="12">
        <v>146.80000000000001</v>
      </c>
      <c r="E12" s="12">
        <v>163</v>
      </c>
      <c r="F12" s="12">
        <v>171.6</v>
      </c>
      <c r="G12" s="12">
        <v>196.2</v>
      </c>
      <c r="H12" s="12">
        <v>184.7</v>
      </c>
      <c r="I12" s="12">
        <v>163.9</v>
      </c>
      <c r="J12" s="12">
        <v>192.3</v>
      </c>
      <c r="K12" s="13">
        <v>240.5</v>
      </c>
      <c r="L12" s="13">
        <v>340.7</v>
      </c>
      <c r="M12" s="40">
        <v>381.9</v>
      </c>
      <c r="N12" s="40">
        <v>428.601</v>
      </c>
      <c r="O12" s="40">
        <v>651.3479999799996</v>
      </c>
      <c r="P12" s="40">
        <v>551.89400000000001</v>
      </c>
      <c r="Q12" s="40">
        <v>576.8012100000002</v>
      </c>
      <c r="R12" s="40">
        <v>647.17999999999995</v>
      </c>
      <c r="S12" s="40">
        <v>630.822</v>
      </c>
      <c r="T12" s="40">
        <v>602.79999999999995</v>
      </c>
      <c r="U12" s="40">
        <v>633.70000000000005</v>
      </c>
      <c r="V12" s="40">
        <v>624.6</v>
      </c>
      <c r="W12" s="40">
        <v>661.3</v>
      </c>
      <c r="X12" s="195">
        <v>711.6</v>
      </c>
      <c r="Y12" s="195">
        <v>728.4</v>
      </c>
      <c r="Z12" s="195">
        <v>715.1</v>
      </c>
      <c r="AA12" s="195">
        <v>119.9</v>
      </c>
      <c r="AB12" s="195">
        <v>217.6</v>
      </c>
    </row>
    <row r="13" spans="1:28" ht="15" customHeight="1">
      <c r="A13" s="4" t="s">
        <v>167</v>
      </c>
      <c r="B13" s="12">
        <v>232.2</v>
      </c>
      <c r="C13" s="12">
        <v>445.4</v>
      </c>
      <c r="D13" s="12">
        <v>515.5</v>
      </c>
      <c r="E13" s="12">
        <v>485.4</v>
      </c>
      <c r="F13" s="12">
        <v>458.5</v>
      </c>
      <c r="G13" s="12">
        <v>449.5</v>
      </c>
      <c r="H13" s="12">
        <v>414.3</v>
      </c>
      <c r="I13" s="12">
        <v>363.2</v>
      </c>
      <c r="J13" s="12">
        <v>409.2</v>
      </c>
      <c r="K13" s="13">
        <v>467.3</v>
      </c>
      <c r="L13" s="13">
        <v>574.29999999999995</v>
      </c>
      <c r="M13" s="40">
        <v>616.70000000000005</v>
      </c>
      <c r="N13" s="40">
        <v>606.39099999999996</v>
      </c>
      <c r="O13" s="40">
        <v>911.78099999999995</v>
      </c>
      <c r="P13" s="40">
        <v>734.75599999999997</v>
      </c>
      <c r="Q13" s="40">
        <v>783.57699999999943</v>
      </c>
      <c r="R13" s="40">
        <v>1196.472</v>
      </c>
      <c r="S13" s="40">
        <v>1336.662</v>
      </c>
      <c r="T13" s="40">
        <v>1369.9</v>
      </c>
      <c r="U13" s="40">
        <v>1438.4</v>
      </c>
      <c r="V13" s="40">
        <v>1382.9</v>
      </c>
      <c r="W13" s="40">
        <v>1413.2</v>
      </c>
      <c r="X13" s="195">
        <v>1411.4</v>
      </c>
      <c r="Y13" s="195">
        <v>1295.4000000000001</v>
      </c>
      <c r="Z13" s="195">
        <v>1311.8</v>
      </c>
      <c r="AA13" s="195">
        <v>382</v>
      </c>
      <c r="AB13" s="195">
        <v>773.2</v>
      </c>
    </row>
    <row r="14" spans="1:28" ht="15" customHeight="1">
      <c r="A14" s="4" t="s">
        <v>568</v>
      </c>
      <c r="B14" s="12">
        <v>120</v>
      </c>
      <c r="C14" s="12">
        <v>165.9</v>
      </c>
      <c r="D14" s="12">
        <v>187.9</v>
      </c>
      <c r="E14" s="12">
        <v>197.8</v>
      </c>
      <c r="F14" s="12">
        <v>194.8</v>
      </c>
      <c r="G14" s="12">
        <v>194.9</v>
      </c>
      <c r="H14" s="12">
        <v>171.4</v>
      </c>
      <c r="I14" s="12">
        <v>139.6</v>
      </c>
      <c r="J14" s="12">
        <v>173.2</v>
      </c>
      <c r="K14" s="13">
        <v>206.7</v>
      </c>
      <c r="L14" s="40">
        <v>240</v>
      </c>
      <c r="M14" s="40">
        <v>286.2</v>
      </c>
      <c r="N14" s="40">
        <v>308.71300000000002</v>
      </c>
      <c r="O14" s="40">
        <v>466.86100002000023</v>
      </c>
      <c r="P14" s="40">
        <v>393.96199999999999</v>
      </c>
      <c r="Q14" s="40">
        <v>409.14005000000014</v>
      </c>
      <c r="R14" s="40">
        <v>489.33199999999999</v>
      </c>
      <c r="S14" s="40">
        <v>617.18600000000004</v>
      </c>
      <c r="T14" s="40">
        <v>647</v>
      </c>
      <c r="U14" s="40">
        <v>647</v>
      </c>
      <c r="V14" s="40">
        <v>631.79999999999995</v>
      </c>
      <c r="W14" s="40">
        <v>610.5</v>
      </c>
      <c r="X14" s="195">
        <v>702.3</v>
      </c>
      <c r="Y14" s="195">
        <v>715.8</v>
      </c>
      <c r="Z14" s="195">
        <v>814.2</v>
      </c>
      <c r="AA14" s="195">
        <v>272.7</v>
      </c>
      <c r="AB14" s="195">
        <v>476.3</v>
      </c>
    </row>
    <row r="15" spans="1:28" ht="15" customHeight="1">
      <c r="A15" s="4" t="s">
        <v>168</v>
      </c>
      <c r="B15" s="12">
        <v>32.200000000000003</v>
      </c>
      <c r="C15" s="12">
        <v>60.6</v>
      </c>
      <c r="D15" s="12">
        <v>65.5</v>
      </c>
      <c r="E15" s="12">
        <v>64.7</v>
      </c>
      <c r="F15" s="12">
        <v>60.7</v>
      </c>
      <c r="G15" s="12">
        <v>63.5</v>
      </c>
      <c r="H15" s="12">
        <v>54.5</v>
      </c>
      <c r="I15" s="12">
        <v>42.2</v>
      </c>
      <c r="J15" s="12">
        <v>45.2</v>
      </c>
      <c r="K15" s="13">
        <v>48.6</v>
      </c>
      <c r="L15" s="13">
        <v>58.1</v>
      </c>
      <c r="M15" s="40">
        <v>61.1</v>
      </c>
      <c r="N15" s="40">
        <v>61.209000000000003</v>
      </c>
      <c r="O15" s="40">
        <v>79.837999999999994</v>
      </c>
      <c r="P15" s="40">
        <v>77.290000000000006</v>
      </c>
      <c r="Q15" s="40">
        <v>76.844210000000075</v>
      </c>
      <c r="R15" s="40">
        <v>79.56</v>
      </c>
      <c r="S15" s="40">
        <v>21.506</v>
      </c>
      <c r="T15" s="40">
        <v>100.4</v>
      </c>
      <c r="U15" s="40">
        <v>217.1</v>
      </c>
      <c r="V15" s="40">
        <v>283.2</v>
      </c>
      <c r="W15" s="40">
        <v>367.7</v>
      </c>
      <c r="X15" s="195">
        <v>449</v>
      </c>
      <c r="Y15" s="195">
        <v>414.2</v>
      </c>
      <c r="Z15" s="195">
        <v>419.9</v>
      </c>
      <c r="AA15" s="195">
        <v>72.7</v>
      </c>
      <c r="AB15" s="195">
        <v>227.4</v>
      </c>
    </row>
    <row r="16" spans="1:28" ht="15" customHeight="1">
      <c r="A16" s="4" t="s">
        <v>569</v>
      </c>
      <c r="B16" s="12">
        <v>157.4</v>
      </c>
      <c r="C16" s="12">
        <v>275</v>
      </c>
      <c r="D16" s="12">
        <v>316.7</v>
      </c>
      <c r="E16" s="12">
        <v>315.2</v>
      </c>
      <c r="F16" s="12">
        <v>387.3</v>
      </c>
      <c r="G16" s="12">
        <v>381</v>
      </c>
      <c r="H16" s="12">
        <v>373</v>
      </c>
      <c r="I16" s="12">
        <v>371.8</v>
      </c>
      <c r="J16" s="12">
        <v>396.2</v>
      </c>
      <c r="K16" s="13">
        <v>499.2</v>
      </c>
      <c r="L16" s="13">
        <v>632.9</v>
      </c>
      <c r="M16" s="40">
        <v>762.8</v>
      </c>
      <c r="N16" s="40">
        <v>866.46299999999997</v>
      </c>
      <c r="O16" s="40">
        <v>1153.0720000199997</v>
      </c>
      <c r="P16" s="40">
        <v>1054.2360000000001</v>
      </c>
      <c r="Q16" s="40">
        <v>1169.9909897599998</v>
      </c>
      <c r="R16" s="40">
        <v>1317.7660000000001</v>
      </c>
      <c r="S16" s="40">
        <v>1369.444</v>
      </c>
      <c r="T16" s="40">
        <v>1375.5</v>
      </c>
      <c r="U16" s="40">
        <v>1639.9</v>
      </c>
      <c r="V16" s="40">
        <v>1742.5</v>
      </c>
      <c r="W16" s="40">
        <v>1891.5</v>
      </c>
      <c r="X16" s="195">
        <v>1847.8</v>
      </c>
      <c r="Y16" s="195">
        <v>1943.2</v>
      </c>
      <c r="Z16" s="195">
        <v>1959.6</v>
      </c>
      <c r="AA16" s="195">
        <v>300.3</v>
      </c>
      <c r="AB16" s="195">
        <v>809.2</v>
      </c>
    </row>
    <row r="17" spans="1:28" ht="21.75" customHeight="1">
      <c r="A17" s="4" t="s">
        <v>140</v>
      </c>
      <c r="B17" s="12">
        <v>190</v>
      </c>
      <c r="C17" s="12">
        <v>201.8</v>
      </c>
      <c r="D17" s="12">
        <v>228.2</v>
      </c>
      <c r="E17" s="12">
        <v>256</v>
      </c>
      <c r="F17" s="12">
        <v>256.10000000000002</v>
      </c>
      <c r="G17" s="12">
        <v>278.39999999999998</v>
      </c>
      <c r="H17" s="12">
        <v>285.8</v>
      </c>
      <c r="I17" s="12">
        <v>239</v>
      </c>
      <c r="J17" s="12">
        <v>239.2</v>
      </c>
      <c r="K17" s="13">
        <v>269.3</v>
      </c>
      <c r="L17" s="13">
        <v>334.7</v>
      </c>
      <c r="M17" s="40">
        <v>401</v>
      </c>
      <c r="N17" s="40">
        <v>453.62900000000002</v>
      </c>
      <c r="O17" s="40">
        <v>487.97000004000063</v>
      </c>
      <c r="P17" s="40">
        <v>515.524</v>
      </c>
      <c r="Q17" s="40">
        <v>542.54700000000003</v>
      </c>
      <c r="R17" s="40">
        <v>677.87599999999998</v>
      </c>
      <c r="S17" s="40">
        <v>759.89800000000002</v>
      </c>
      <c r="T17" s="40">
        <v>810.7</v>
      </c>
      <c r="U17" s="40">
        <v>823.9</v>
      </c>
      <c r="V17" s="40">
        <v>664.4</v>
      </c>
      <c r="W17" s="40">
        <v>517.6</v>
      </c>
      <c r="X17" s="195">
        <v>466.7</v>
      </c>
      <c r="Y17" s="195">
        <v>358.7</v>
      </c>
      <c r="Z17" s="195">
        <v>356.4</v>
      </c>
      <c r="AA17" s="195">
        <v>86.5</v>
      </c>
      <c r="AB17" s="195">
        <v>216.1</v>
      </c>
    </row>
    <row r="18" spans="1:28" ht="15">
      <c r="A18" s="4" t="s">
        <v>157</v>
      </c>
      <c r="B18" s="12">
        <v>110</v>
      </c>
      <c r="C18" s="12">
        <v>100.8</v>
      </c>
      <c r="D18" s="12">
        <v>124.9</v>
      </c>
      <c r="E18" s="12">
        <v>144.6</v>
      </c>
      <c r="F18" s="12">
        <v>161</v>
      </c>
      <c r="G18" s="12">
        <v>169.1</v>
      </c>
      <c r="H18" s="12">
        <v>167.8</v>
      </c>
      <c r="I18" s="12">
        <v>163.80000000000001</v>
      </c>
      <c r="J18" s="12">
        <v>191.5</v>
      </c>
      <c r="K18" s="13">
        <v>217.9</v>
      </c>
      <c r="L18" s="13">
        <v>227.4</v>
      </c>
      <c r="M18" s="40">
        <v>225.6</v>
      </c>
      <c r="N18" s="40">
        <v>231.39400000000001</v>
      </c>
      <c r="O18" s="40">
        <v>245.57499999999999</v>
      </c>
      <c r="P18" s="40">
        <v>250.226</v>
      </c>
      <c r="Q18" s="40">
        <v>295.81</v>
      </c>
      <c r="R18" s="40">
        <v>285.392</v>
      </c>
      <c r="S18" s="40">
        <v>287.70400000000001</v>
      </c>
      <c r="T18" s="40">
        <v>296.3</v>
      </c>
      <c r="U18" s="40">
        <v>317.2</v>
      </c>
      <c r="V18" s="40">
        <v>342.8</v>
      </c>
      <c r="W18" s="40">
        <v>323.7</v>
      </c>
      <c r="X18" s="195">
        <v>327.9</v>
      </c>
      <c r="Y18" s="195">
        <v>295.60000000000002</v>
      </c>
      <c r="Z18" s="195">
        <v>326.8</v>
      </c>
      <c r="AA18" s="195">
        <v>45.8</v>
      </c>
      <c r="AB18" s="195">
        <v>151.69999999999999</v>
      </c>
    </row>
    <row r="19" spans="1:28" ht="15">
      <c r="A19" s="4" t="s">
        <v>188</v>
      </c>
      <c r="B19" s="12">
        <v>38.299999999999997</v>
      </c>
      <c r="C19" s="12">
        <v>38</v>
      </c>
      <c r="D19" s="12">
        <v>42.7</v>
      </c>
      <c r="E19" s="12">
        <v>48.9</v>
      </c>
      <c r="F19" s="12">
        <v>52.9</v>
      </c>
      <c r="G19" s="12">
        <v>61.1</v>
      </c>
      <c r="H19" s="12">
        <v>65.5</v>
      </c>
      <c r="I19" s="12">
        <v>68</v>
      </c>
      <c r="J19" s="12">
        <v>65.5</v>
      </c>
      <c r="K19" s="13">
        <v>68.3</v>
      </c>
      <c r="L19" s="13">
        <v>69.400000000000006</v>
      </c>
      <c r="M19" s="40">
        <v>72.5</v>
      </c>
      <c r="N19" s="40">
        <v>73.436000000000007</v>
      </c>
      <c r="O19" s="40">
        <v>84.437999980000029</v>
      </c>
      <c r="P19" s="40">
        <v>81.031999999999996</v>
      </c>
      <c r="Q19" s="40">
        <v>95.49678999999999</v>
      </c>
      <c r="R19" s="40">
        <v>102.148</v>
      </c>
      <c r="S19" s="40">
        <v>107.264</v>
      </c>
      <c r="T19" s="40">
        <v>105.8</v>
      </c>
      <c r="U19" s="40">
        <v>109.8</v>
      </c>
      <c r="V19" s="40">
        <v>103.5</v>
      </c>
      <c r="W19" s="40">
        <v>104.1</v>
      </c>
      <c r="X19" s="195">
        <v>113.5</v>
      </c>
      <c r="Y19" s="195">
        <v>128.1</v>
      </c>
      <c r="Z19" s="195">
        <v>115.3</v>
      </c>
      <c r="AA19" s="195">
        <v>10.1</v>
      </c>
      <c r="AB19" s="195">
        <v>46.2</v>
      </c>
    </row>
    <row r="20" spans="1:28" ht="15">
      <c r="A20" s="4" t="s">
        <v>189</v>
      </c>
      <c r="B20" s="12">
        <v>20.8</v>
      </c>
      <c r="C20" s="12">
        <v>17.5</v>
      </c>
      <c r="D20" s="12">
        <v>17</v>
      </c>
      <c r="E20" s="12">
        <v>21.9</v>
      </c>
      <c r="F20" s="12">
        <v>25.8</v>
      </c>
      <c r="G20" s="12">
        <v>28.4</v>
      </c>
      <c r="H20" s="12">
        <v>29.5</v>
      </c>
      <c r="I20" s="12">
        <v>28.9</v>
      </c>
      <c r="J20" s="12">
        <v>31</v>
      </c>
      <c r="K20" s="13">
        <v>35.9</v>
      </c>
      <c r="L20" s="13">
        <v>37.799999999999997</v>
      </c>
      <c r="M20" s="40">
        <v>39</v>
      </c>
      <c r="N20" s="40">
        <v>35.728000000000002</v>
      </c>
      <c r="O20" s="40">
        <v>38.464999980000016</v>
      </c>
      <c r="P20" s="40">
        <v>37.817999999999998</v>
      </c>
      <c r="Q20" s="40">
        <v>43.27304000000003</v>
      </c>
      <c r="R20" s="40">
        <v>55.667999999999999</v>
      </c>
      <c r="S20" s="40">
        <v>57.124000000000002</v>
      </c>
      <c r="T20" s="40">
        <v>56</v>
      </c>
      <c r="U20" s="40">
        <v>62.7</v>
      </c>
      <c r="V20" s="40">
        <v>62</v>
      </c>
      <c r="W20" s="40">
        <v>61.8</v>
      </c>
      <c r="X20" s="195">
        <v>67.400000000000006</v>
      </c>
      <c r="Y20" s="195">
        <v>77.8</v>
      </c>
      <c r="Z20" s="195">
        <v>72.099999999999994</v>
      </c>
      <c r="AA20" s="195">
        <v>5.2</v>
      </c>
      <c r="AB20" s="195">
        <v>35.299999999999997</v>
      </c>
    </row>
    <row r="21" spans="1:28" ht="20.25" customHeight="1">
      <c r="A21" s="4" t="s">
        <v>133</v>
      </c>
      <c r="B21" s="12">
        <v>0.3</v>
      </c>
      <c r="C21" s="12">
        <v>0.8</v>
      </c>
      <c r="D21" s="12">
        <v>0.4</v>
      </c>
      <c r="E21" s="12">
        <v>1.3</v>
      </c>
      <c r="F21" s="12">
        <v>0.4</v>
      </c>
      <c r="G21" s="12">
        <v>0.2</v>
      </c>
      <c r="H21" s="33">
        <v>0.2</v>
      </c>
      <c r="I21" s="12">
        <v>0.2</v>
      </c>
      <c r="J21" s="12">
        <v>0.2</v>
      </c>
      <c r="K21" s="34">
        <v>0.3</v>
      </c>
      <c r="L21" s="13">
        <v>0.4</v>
      </c>
      <c r="M21" s="40">
        <v>0.4</v>
      </c>
      <c r="N21" s="40">
        <v>0.42299999999999999</v>
      </c>
      <c r="O21" s="40">
        <v>0.56999999999999995</v>
      </c>
      <c r="P21" s="40">
        <v>0.48799999999999999</v>
      </c>
      <c r="Q21" s="40">
        <v>0.59399999999999997</v>
      </c>
      <c r="R21" s="40">
        <v>0.626</v>
      </c>
      <c r="S21" s="40">
        <v>0.628</v>
      </c>
      <c r="T21" s="40">
        <v>0.9</v>
      </c>
      <c r="U21" s="40">
        <v>0.8</v>
      </c>
      <c r="V21" s="40">
        <v>0.8</v>
      </c>
      <c r="W21" s="40">
        <v>0.9</v>
      </c>
      <c r="X21" s="195">
        <v>1</v>
      </c>
      <c r="Y21" s="195">
        <v>1.2</v>
      </c>
      <c r="Z21" s="195">
        <v>1.2</v>
      </c>
      <c r="AA21" s="195">
        <v>0.1</v>
      </c>
      <c r="AB21" s="195">
        <v>0.8</v>
      </c>
    </row>
    <row r="22" spans="1:28" ht="15">
      <c r="A22" s="4" t="s">
        <v>570</v>
      </c>
      <c r="B22" s="12">
        <v>1.8</v>
      </c>
      <c r="C22" s="12">
        <v>2.1</v>
      </c>
      <c r="D22" s="12">
        <v>1.6</v>
      </c>
      <c r="E22" s="12">
        <v>1.6</v>
      </c>
      <c r="F22" s="12">
        <v>1.5</v>
      </c>
      <c r="G22" s="12">
        <v>1.1000000000000001</v>
      </c>
      <c r="H22" s="12">
        <v>1.1000000000000001</v>
      </c>
      <c r="I22" s="12">
        <v>0.6</v>
      </c>
      <c r="J22" s="12">
        <v>0.7</v>
      </c>
      <c r="K22" s="13">
        <v>0.5</v>
      </c>
      <c r="L22" s="13">
        <v>0.5</v>
      </c>
      <c r="M22" s="40">
        <v>0.6</v>
      </c>
      <c r="N22" s="40">
        <v>0.91300000000000003</v>
      </c>
      <c r="O22" s="40">
        <v>0.85799999999999998</v>
      </c>
      <c r="P22" s="40">
        <v>0.54800000000000004</v>
      </c>
      <c r="Q22" s="40">
        <v>0.79400000000000004</v>
      </c>
      <c r="R22" s="40">
        <v>0.72199999999999998</v>
      </c>
      <c r="S22" s="40">
        <v>0.57799999999999996</v>
      </c>
      <c r="T22" s="40">
        <v>0.5</v>
      </c>
      <c r="U22" s="40">
        <v>0.6</v>
      </c>
      <c r="V22" s="40">
        <v>0.5</v>
      </c>
      <c r="W22" s="40">
        <v>0.6</v>
      </c>
      <c r="X22" s="195">
        <v>0.5</v>
      </c>
      <c r="Y22" s="195">
        <v>0.6</v>
      </c>
      <c r="Z22" s="195">
        <v>0.7</v>
      </c>
      <c r="AA22" s="195">
        <v>0.1</v>
      </c>
      <c r="AB22" s="195">
        <v>1.1000000000000001</v>
      </c>
    </row>
    <row r="23" spans="1:28" ht="15" customHeight="1">
      <c r="A23" s="4" t="s">
        <v>145</v>
      </c>
      <c r="B23" s="12">
        <v>229.5</v>
      </c>
      <c r="C23" s="12">
        <v>253</v>
      </c>
      <c r="D23" s="12">
        <v>305.3</v>
      </c>
      <c r="E23" s="12">
        <v>344.2</v>
      </c>
      <c r="F23" s="12">
        <v>393.9</v>
      </c>
      <c r="G23" s="12">
        <v>427.3</v>
      </c>
      <c r="H23" s="12">
        <v>408.5</v>
      </c>
      <c r="I23" s="12">
        <v>365.7</v>
      </c>
      <c r="J23" s="12">
        <v>355.7</v>
      </c>
      <c r="K23" s="13">
        <v>405.3</v>
      </c>
      <c r="L23" s="13">
        <v>424.3</v>
      </c>
      <c r="M23" s="40">
        <v>410.3</v>
      </c>
      <c r="N23" s="40">
        <v>464.00299999999999</v>
      </c>
      <c r="O23" s="40">
        <v>496.92700001999981</v>
      </c>
      <c r="P23" s="40">
        <v>475.82400000000001</v>
      </c>
      <c r="Q23" s="40">
        <v>473.65800000000002</v>
      </c>
      <c r="R23" s="40">
        <v>513.78800000000001</v>
      </c>
      <c r="S23" s="40">
        <v>555.096</v>
      </c>
      <c r="T23" s="40">
        <v>574.6</v>
      </c>
      <c r="U23" s="40">
        <v>558.1</v>
      </c>
      <c r="V23" s="40">
        <v>587.4</v>
      </c>
      <c r="W23" s="40">
        <v>497.2</v>
      </c>
      <c r="X23" s="195">
        <v>432.9</v>
      </c>
      <c r="Y23" s="195">
        <v>382</v>
      </c>
      <c r="Z23" s="195">
        <v>363.1</v>
      </c>
      <c r="AA23" s="195">
        <v>49.8</v>
      </c>
      <c r="AB23" s="195">
        <v>121.2</v>
      </c>
    </row>
    <row r="24" spans="1:28" ht="15">
      <c r="A24" s="4" t="s">
        <v>139</v>
      </c>
      <c r="B24" s="12">
        <v>1.6</v>
      </c>
      <c r="C24" s="12">
        <v>1.7</v>
      </c>
      <c r="D24" s="12">
        <v>1.8</v>
      </c>
      <c r="E24" s="12">
        <v>1.5</v>
      </c>
      <c r="F24" s="12">
        <v>1.8</v>
      </c>
      <c r="G24" s="12">
        <v>1.6</v>
      </c>
      <c r="H24" s="12">
        <v>1.6</v>
      </c>
      <c r="I24" s="12">
        <v>2.1</v>
      </c>
      <c r="J24" s="12">
        <v>2.5</v>
      </c>
      <c r="K24" s="13">
        <v>2.4</v>
      </c>
      <c r="L24" s="13">
        <v>2.8</v>
      </c>
      <c r="M24" s="40">
        <v>2.2000000000000002</v>
      </c>
      <c r="N24" s="40">
        <v>2.3199999999999998</v>
      </c>
      <c r="O24" s="40">
        <v>2.524</v>
      </c>
      <c r="P24" s="40">
        <v>2.9260000000000002</v>
      </c>
      <c r="Q24" s="40">
        <v>3.0859999999999999</v>
      </c>
      <c r="R24" s="40">
        <v>2.544</v>
      </c>
      <c r="S24" s="40">
        <v>2.726</v>
      </c>
      <c r="T24" s="40">
        <v>3</v>
      </c>
      <c r="U24" s="40">
        <v>4.8</v>
      </c>
      <c r="V24" s="40">
        <v>4.8</v>
      </c>
      <c r="W24" s="40">
        <v>4.0999999999999996</v>
      </c>
      <c r="X24" s="195">
        <v>5.4</v>
      </c>
      <c r="Y24" s="195">
        <v>5</v>
      </c>
      <c r="Z24" s="195">
        <v>5.5</v>
      </c>
      <c r="AA24" s="195">
        <v>4.5999999999999996</v>
      </c>
      <c r="AB24" s="195">
        <v>7</v>
      </c>
    </row>
    <row r="25" spans="1:28" ht="15">
      <c r="A25" s="4" t="s">
        <v>141</v>
      </c>
      <c r="B25" s="12">
        <v>4.5999999999999996</v>
      </c>
      <c r="C25" s="12">
        <v>6.4</v>
      </c>
      <c r="D25" s="12">
        <v>7.7</v>
      </c>
      <c r="E25" s="12">
        <v>7.7</v>
      </c>
      <c r="F25" s="12">
        <v>8.8000000000000007</v>
      </c>
      <c r="G25" s="12">
        <v>8.4</v>
      </c>
      <c r="H25" s="12">
        <v>9.6</v>
      </c>
      <c r="I25" s="12">
        <v>7.1</v>
      </c>
      <c r="J25" s="12">
        <v>9.5</v>
      </c>
      <c r="K25" s="13">
        <v>10.7</v>
      </c>
      <c r="L25" s="13">
        <v>14.9</v>
      </c>
      <c r="M25" s="40">
        <v>21.1</v>
      </c>
      <c r="N25" s="40">
        <v>22.053000000000001</v>
      </c>
      <c r="O25" s="40">
        <v>19.904</v>
      </c>
      <c r="P25" s="40">
        <v>15.186</v>
      </c>
      <c r="Q25" s="40">
        <v>18.312999999999999</v>
      </c>
      <c r="R25" s="40">
        <v>19.077999999999999</v>
      </c>
      <c r="S25" s="40">
        <v>28</v>
      </c>
      <c r="T25" s="40">
        <v>48.2</v>
      </c>
      <c r="U25" s="40">
        <v>57.2</v>
      </c>
      <c r="V25" s="40">
        <v>56.3</v>
      </c>
      <c r="W25" s="40">
        <v>45.9</v>
      </c>
      <c r="X25" s="195">
        <v>42.7</v>
      </c>
      <c r="Y25" s="195">
        <v>46.7</v>
      </c>
      <c r="Z25" s="195">
        <v>63.4</v>
      </c>
      <c r="AA25" s="195">
        <v>14.2</v>
      </c>
      <c r="AB25" s="195">
        <v>41.5</v>
      </c>
    </row>
    <row r="26" spans="1:28" ht="15" customHeight="1">
      <c r="A26" s="4" t="s">
        <v>158</v>
      </c>
      <c r="B26" s="12">
        <v>99.3</v>
      </c>
      <c r="C26" s="12">
        <v>91.7</v>
      </c>
      <c r="D26" s="12">
        <v>108.7</v>
      </c>
      <c r="E26" s="12">
        <v>112.9</v>
      </c>
      <c r="F26" s="12">
        <v>118.7</v>
      </c>
      <c r="G26" s="12">
        <v>117.2</v>
      </c>
      <c r="H26" s="12">
        <v>115.1</v>
      </c>
      <c r="I26" s="12">
        <v>106.7</v>
      </c>
      <c r="J26" s="12">
        <v>120.5</v>
      </c>
      <c r="K26" s="13">
        <v>130.9</v>
      </c>
      <c r="L26" s="13">
        <v>167.1</v>
      </c>
      <c r="M26" s="40">
        <v>191.8</v>
      </c>
      <c r="N26" s="40">
        <v>224.13800000000001</v>
      </c>
      <c r="O26" s="40">
        <v>224.59700002000002</v>
      </c>
      <c r="P26" s="40">
        <v>235.238</v>
      </c>
      <c r="Q26" s="40">
        <v>227.345</v>
      </c>
      <c r="R26" s="40">
        <v>243.45599999999999</v>
      </c>
      <c r="S26" s="40">
        <v>248.21600000000001</v>
      </c>
      <c r="T26" s="40">
        <v>258.7</v>
      </c>
      <c r="U26" s="40">
        <v>275</v>
      </c>
      <c r="V26" s="40">
        <v>278.89999999999998</v>
      </c>
      <c r="W26" s="40">
        <v>271.39999999999998</v>
      </c>
      <c r="X26" s="195">
        <v>289.10000000000002</v>
      </c>
      <c r="Y26" s="195">
        <v>290.89999999999998</v>
      </c>
      <c r="Z26" s="195">
        <v>291.8</v>
      </c>
      <c r="AA26" s="195">
        <v>42.5</v>
      </c>
      <c r="AB26" s="195">
        <v>136.30000000000001</v>
      </c>
    </row>
    <row r="27" spans="1:28" ht="19.5" customHeight="1">
      <c r="A27" s="4" t="s">
        <v>152</v>
      </c>
      <c r="B27" s="12">
        <v>326.39999999999998</v>
      </c>
      <c r="C27" s="12">
        <v>327.7</v>
      </c>
      <c r="D27" s="12">
        <v>365.2</v>
      </c>
      <c r="E27" s="12">
        <v>424.7</v>
      </c>
      <c r="F27" s="12">
        <v>481.9</v>
      </c>
      <c r="G27" s="12">
        <v>515.5</v>
      </c>
      <c r="H27" s="12">
        <v>516.70000000000005</v>
      </c>
      <c r="I27" s="12">
        <v>542.79999999999995</v>
      </c>
      <c r="J27" s="12">
        <v>567.79999999999995</v>
      </c>
      <c r="K27" s="13">
        <v>584.20000000000005</v>
      </c>
      <c r="L27" s="13">
        <v>621.6</v>
      </c>
      <c r="M27" s="40">
        <v>624.20000000000005</v>
      </c>
      <c r="N27" s="40">
        <v>602.36699999999996</v>
      </c>
      <c r="O27" s="40">
        <v>566</v>
      </c>
      <c r="P27" s="40">
        <v>552.702</v>
      </c>
      <c r="Q27" s="40">
        <v>630.97199999999998</v>
      </c>
      <c r="R27" s="40">
        <v>825.51599999999996</v>
      </c>
      <c r="S27" s="40">
        <v>924.29</v>
      </c>
      <c r="T27" s="40">
        <v>1030.5999999999999</v>
      </c>
      <c r="U27" s="40">
        <v>1125.3</v>
      </c>
      <c r="V27" s="40">
        <v>1155</v>
      </c>
      <c r="W27" s="40">
        <v>1201</v>
      </c>
      <c r="X27" s="195">
        <v>1191.8</v>
      </c>
      <c r="Y27" s="195">
        <v>1247.8</v>
      </c>
      <c r="Z27" s="195">
        <v>1179.0999999999999</v>
      </c>
      <c r="AA27" s="195">
        <v>184.7</v>
      </c>
      <c r="AB27" s="195">
        <v>610.9</v>
      </c>
    </row>
    <row r="28" spans="1:28" ht="15">
      <c r="A28" s="4" t="s">
        <v>153</v>
      </c>
      <c r="B28" s="12">
        <v>440.4</v>
      </c>
      <c r="C28" s="12">
        <v>396.5</v>
      </c>
      <c r="D28" s="12">
        <v>420.9</v>
      </c>
      <c r="E28" s="12">
        <v>502.5</v>
      </c>
      <c r="F28" s="12">
        <v>598</v>
      </c>
      <c r="G28" s="12">
        <v>581.9</v>
      </c>
      <c r="H28" s="12">
        <v>581.1</v>
      </c>
      <c r="I28" s="12">
        <v>599.1</v>
      </c>
      <c r="J28" s="12">
        <v>585.29999999999995</v>
      </c>
      <c r="K28" s="13">
        <v>627.1</v>
      </c>
      <c r="L28" s="13">
        <v>645.4</v>
      </c>
      <c r="M28" s="40">
        <v>650.6</v>
      </c>
      <c r="N28" s="40">
        <v>650.02800000000002</v>
      </c>
      <c r="O28" s="40">
        <v>645.80300005999948</v>
      </c>
      <c r="P28" s="40">
        <v>607.25</v>
      </c>
      <c r="Q28" s="40">
        <v>694.94399999999996</v>
      </c>
      <c r="R28" s="40">
        <v>871.01199999999994</v>
      </c>
      <c r="S28" s="40">
        <v>973.87199999999996</v>
      </c>
      <c r="T28" s="40">
        <v>1060.7</v>
      </c>
      <c r="U28" s="40">
        <v>1176.5</v>
      </c>
      <c r="V28" s="40">
        <v>1223.0999999999999</v>
      </c>
      <c r="W28" s="40">
        <v>1302.8</v>
      </c>
      <c r="X28" s="195">
        <v>1282.0999999999999</v>
      </c>
      <c r="Y28" s="195">
        <v>1292.5999999999999</v>
      </c>
      <c r="Z28" s="195">
        <v>1209.8</v>
      </c>
      <c r="AA28" s="195">
        <v>210.8</v>
      </c>
      <c r="AB28" s="195">
        <v>600.5</v>
      </c>
    </row>
    <row r="29" spans="1:28" ht="15">
      <c r="A29" s="4" t="s">
        <v>151</v>
      </c>
      <c r="B29" s="12">
        <v>145.19999999999999</v>
      </c>
      <c r="C29" s="12">
        <v>131.5</v>
      </c>
      <c r="D29" s="12">
        <v>156.9</v>
      </c>
      <c r="E29" s="12">
        <v>188.8</v>
      </c>
      <c r="F29" s="12">
        <v>213.7</v>
      </c>
      <c r="G29" s="12">
        <v>216.6</v>
      </c>
      <c r="H29" s="12">
        <v>209.1</v>
      </c>
      <c r="I29" s="12">
        <v>214.9</v>
      </c>
      <c r="J29" s="12">
        <v>225.6</v>
      </c>
      <c r="K29" s="13">
        <v>227.7</v>
      </c>
      <c r="L29" s="13">
        <v>248.7</v>
      </c>
      <c r="M29" s="40">
        <v>250.7</v>
      </c>
      <c r="N29" s="40">
        <v>255.19499999999999</v>
      </c>
      <c r="O29" s="40">
        <v>254.0800000200002</v>
      </c>
      <c r="P29" s="40">
        <v>226.66399999999999</v>
      </c>
      <c r="Q29" s="40">
        <v>220.91800000000001</v>
      </c>
      <c r="R29" s="40">
        <v>325.14800000000002</v>
      </c>
      <c r="S29" s="40">
        <v>431.24200000000002</v>
      </c>
      <c r="T29" s="40">
        <v>511</v>
      </c>
      <c r="U29" s="40">
        <v>557.6</v>
      </c>
      <c r="V29" s="40">
        <v>581.6</v>
      </c>
      <c r="W29" s="40">
        <v>608.6</v>
      </c>
      <c r="X29" s="195">
        <v>613.6</v>
      </c>
      <c r="Y29" s="195">
        <v>624.1</v>
      </c>
      <c r="Z29" s="195">
        <v>577.79999999999995</v>
      </c>
      <c r="AA29" s="195">
        <v>111.3</v>
      </c>
      <c r="AB29" s="195">
        <v>296.8</v>
      </c>
    </row>
    <row r="30" spans="1:28" ht="21" customHeight="1">
      <c r="A30" s="4" t="s">
        <v>155</v>
      </c>
      <c r="B30" s="12">
        <v>18.8</v>
      </c>
      <c r="C30" s="12">
        <v>16.8</v>
      </c>
      <c r="D30" s="12">
        <v>22.4</v>
      </c>
      <c r="E30" s="12">
        <v>29.2</v>
      </c>
      <c r="F30" s="12">
        <v>30.5</v>
      </c>
      <c r="G30" s="12">
        <v>24.9</v>
      </c>
      <c r="H30" s="12">
        <v>17.5</v>
      </c>
      <c r="I30" s="12">
        <v>15.1</v>
      </c>
      <c r="J30" s="12">
        <v>17.5</v>
      </c>
      <c r="K30" s="13">
        <v>19.3</v>
      </c>
      <c r="L30" s="13">
        <v>20.9</v>
      </c>
      <c r="M30" s="40">
        <v>18.899999999999999</v>
      </c>
      <c r="N30" s="40">
        <v>18.899000000000001</v>
      </c>
      <c r="O30" s="40">
        <v>20.427</v>
      </c>
      <c r="P30" s="40">
        <v>22.71</v>
      </c>
      <c r="Q30" s="40">
        <v>23.111999999999998</v>
      </c>
      <c r="R30" s="40">
        <v>29.82</v>
      </c>
      <c r="S30" s="40">
        <v>35.765999999999998</v>
      </c>
      <c r="T30" s="40">
        <v>36.200000000000003</v>
      </c>
      <c r="U30" s="40">
        <v>37.5</v>
      </c>
      <c r="V30" s="40">
        <v>38.6</v>
      </c>
      <c r="W30" s="40">
        <v>36.1</v>
      </c>
      <c r="X30" s="195">
        <v>41.3</v>
      </c>
      <c r="Y30" s="195">
        <v>39.9</v>
      </c>
      <c r="Z30" s="195">
        <v>45.3</v>
      </c>
      <c r="AA30" s="195">
        <v>11.4</v>
      </c>
      <c r="AB30" s="195">
        <v>40.4</v>
      </c>
    </row>
    <row r="31" spans="1:28" ht="15">
      <c r="A31" s="4" t="s">
        <v>156</v>
      </c>
      <c r="B31" s="12">
        <v>41.1</v>
      </c>
      <c r="C31" s="12">
        <v>32.1</v>
      </c>
      <c r="D31" s="12">
        <v>39.4</v>
      </c>
      <c r="E31" s="12">
        <v>47.6</v>
      </c>
      <c r="F31" s="12">
        <v>44.7</v>
      </c>
      <c r="G31" s="12">
        <v>36</v>
      </c>
      <c r="H31" s="12">
        <v>30.8</v>
      </c>
      <c r="I31" s="12">
        <v>28.3</v>
      </c>
      <c r="J31" s="12">
        <v>38.200000000000003</v>
      </c>
      <c r="K31" s="13">
        <v>40.1</v>
      </c>
      <c r="L31" s="13">
        <v>43.6</v>
      </c>
      <c r="M31" s="40">
        <v>41</v>
      </c>
      <c r="N31" s="40">
        <v>43.320999999999998</v>
      </c>
      <c r="O31" s="40">
        <v>47.12</v>
      </c>
      <c r="P31" s="40">
        <v>46.887999999999998</v>
      </c>
      <c r="Q31" s="40">
        <v>48.539000000000001</v>
      </c>
      <c r="R31" s="40">
        <v>52.902000000000001</v>
      </c>
      <c r="S31" s="40">
        <v>63.911999999999999</v>
      </c>
      <c r="T31" s="40">
        <v>65.8</v>
      </c>
      <c r="U31" s="40">
        <v>67.2</v>
      </c>
      <c r="V31" s="40">
        <v>67</v>
      </c>
      <c r="W31" s="40">
        <v>66.7</v>
      </c>
      <c r="X31" s="195">
        <v>69.3</v>
      </c>
      <c r="Y31" s="195">
        <v>69.2</v>
      </c>
      <c r="Z31" s="195">
        <v>81</v>
      </c>
      <c r="AA31" s="195">
        <v>9</v>
      </c>
      <c r="AB31" s="195">
        <v>40.200000000000003</v>
      </c>
    </row>
    <row r="32" spans="1:28" ht="15">
      <c r="A32" s="4" t="s">
        <v>186</v>
      </c>
      <c r="B32" s="12">
        <v>14.2</v>
      </c>
      <c r="C32" s="12">
        <v>12</v>
      </c>
      <c r="D32" s="12">
        <v>10.1</v>
      </c>
      <c r="E32" s="12">
        <v>10.6</v>
      </c>
      <c r="F32" s="12">
        <v>9.4</v>
      </c>
      <c r="G32" s="12">
        <v>9</v>
      </c>
      <c r="H32" s="12">
        <v>7.9</v>
      </c>
      <c r="I32" s="12">
        <v>7.1</v>
      </c>
      <c r="J32" s="12">
        <v>9.3000000000000007</v>
      </c>
      <c r="K32" s="13">
        <v>13.5</v>
      </c>
      <c r="L32" s="13">
        <v>16.5</v>
      </c>
      <c r="M32" s="40">
        <v>16.5</v>
      </c>
      <c r="N32" s="40">
        <v>15.15</v>
      </c>
      <c r="O32" s="40">
        <v>22.933000019999994</v>
      </c>
      <c r="P32" s="40">
        <v>18.568000000000001</v>
      </c>
      <c r="Q32" s="40">
        <v>18.692039999999992</v>
      </c>
      <c r="R32" s="40">
        <v>20.588000000000001</v>
      </c>
      <c r="S32" s="40">
        <v>21.047999999999998</v>
      </c>
      <c r="T32" s="40">
        <v>21.2</v>
      </c>
      <c r="U32" s="40">
        <v>21.9</v>
      </c>
      <c r="V32" s="40">
        <v>20.100000000000001</v>
      </c>
      <c r="W32" s="40">
        <v>24.2</v>
      </c>
      <c r="X32" s="195">
        <v>21.6</v>
      </c>
      <c r="Y32" s="195">
        <v>22.3</v>
      </c>
      <c r="Z32" s="195">
        <v>22.4</v>
      </c>
      <c r="AA32" s="195">
        <v>2.2999999999999998</v>
      </c>
      <c r="AB32" s="195">
        <v>10.9</v>
      </c>
    </row>
    <row r="33" spans="1:28" ht="21.75" customHeight="1">
      <c r="A33" s="4" t="s">
        <v>138</v>
      </c>
      <c r="B33" s="12">
        <v>0.1</v>
      </c>
      <c r="C33" s="12">
        <v>0.1</v>
      </c>
      <c r="D33" s="12">
        <v>0.1</v>
      </c>
      <c r="E33" s="12">
        <v>0.1</v>
      </c>
      <c r="F33" s="12">
        <v>0.1</v>
      </c>
      <c r="G33" s="12">
        <v>0</v>
      </c>
      <c r="H33" s="12">
        <v>0.1</v>
      </c>
      <c r="I33" s="12">
        <v>0.1</v>
      </c>
      <c r="J33" s="12">
        <v>0.1</v>
      </c>
      <c r="K33" s="13">
        <v>0.1</v>
      </c>
      <c r="L33" s="13">
        <v>0.1</v>
      </c>
      <c r="M33" s="40">
        <v>0.2</v>
      </c>
      <c r="N33" s="40">
        <v>0.16200000000000001</v>
      </c>
      <c r="O33" s="40">
        <v>0.216</v>
      </c>
      <c r="P33" s="40">
        <v>0.20399999999999999</v>
      </c>
      <c r="Q33" s="40">
        <v>0.19900000000000001</v>
      </c>
      <c r="R33" s="40">
        <v>0.26</v>
      </c>
      <c r="S33" s="40">
        <v>0.24399999999999999</v>
      </c>
      <c r="T33" s="40">
        <v>0.5</v>
      </c>
      <c r="U33" s="40">
        <v>0.7</v>
      </c>
      <c r="V33" s="40">
        <v>0.7</v>
      </c>
      <c r="W33" s="40">
        <v>0.7</v>
      </c>
      <c r="X33" s="195">
        <v>0.7</v>
      </c>
      <c r="Y33" s="195">
        <v>0.5</v>
      </c>
      <c r="Z33" s="195">
        <v>0.6</v>
      </c>
      <c r="AA33" s="195">
        <v>0.1</v>
      </c>
      <c r="AB33" s="195">
        <v>0.5</v>
      </c>
    </row>
    <row r="34" spans="1:28" ht="15">
      <c r="A34" s="4" t="s">
        <v>146</v>
      </c>
      <c r="B34" s="12">
        <v>145.4</v>
      </c>
      <c r="C34" s="12">
        <v>148.5</v>
      </c>
      <c r="D34" s="12">
        <v>166.2</v>
      </c>
      <c r="E34" s="12">
        <v>169.9</v>
      </c>
      <c r="F34" s="12">
        <v>176.7</v>
      </c>
      <c r="G34" s="12">
        <v>181.9</v>
      </c>
      <c r="H34" s="12">
        <v>158.30000000000001</v>
      </c>
      <c r="I34" s="12">
        <v>160.80000000000001</v>
      </c>
      <c r="J34" s="12">
        <v>167.5</v>
      </c>
      <c r="K34" s="13">
        <v>170.9</v>
      </c>
      <c r="L34" s="13">
        <v>193.4</v>
      </c>
      <c r="M34" s="40">
        <v>202.9</v>
      </c>
      <c r="N34" s="40">
        <v>306.185</v>
      </c>
      <c r="O34" s="40">
        <v>385.27300001999964</v>
      </c>
      <c r="P34" s="40">
        <v>389.24</v>
      </c>
      <c r="Q34" s="40">
        <v>362.94499999999999</v>
      </c>
      <c r="R34" s="40">
        <v>386.74</v>
      </c>
      <c r="S34" s="40">
        <v>420.834</v>
      </c>
      <c r="T34" s="40">
        <v>438.7</v>
      </c>
      <c r="U34" s="40">
        <v>456.7</v>
      </c>
      <c r="V34" s="40">
        <v>478.1</v>
      </c>
      <c r="W34" s="40">
        <v>463.7</v>
      </c>
      <c r="X34" s="195">
        <v>488.6</v>
      </c>
      <c r="Y34" s="195">
        <v>455.4</v>
      </c>
      <c r="Z34" s="195">
        <v>460.9</v>
      </c>
      <c r="AA34" s="195">
        <v>87</v>
      </c>
      <c r="AB34" s="195">
        <v>266.89999999999998</v>
      </c>
    </row>
    <row r="35" spans="1:28" ht="21.75" customHeight="1">
      <c r="A35" s="4" t="s">
        <v>161</v>
      </c>
      <c r="B35" s="12">
        <v>68.099999999999994</v>
      </c>
      <c r="C35" s="12">
        <v>67.5</v>
      </c>
      <c r="D35" s="12">
        <v>53</v>
      </c>
      <c r="E35" s="12">
        <v>45.2</v>
      </c>
      <c r="F35" s="12">
        <v>49.4</v>
      </c>
      <c r="G35" s="12">
        <v>49</v>
      </c>
      <c r="H35" s="12">
        <v>50.4</v>
      </c>
      <c r="I35" s="12">
        <v>43.2</v>
      </c>
      <c r="J35" s="12">
        <v>62.3</v>
      </c>
      <c r="K35" s="13">
        <v>72.8</v>
      </c>
      <c r="L35" s="13">
        <v>83</v>
      </c>
      <c r="M35" s="40">
        <v>93.7</v>
      </c>
      <c r="N35" s="40">
        <v>107.002</v>
      </c>
      <c r="O35" s="40">
        <v>121.40699998000001</v>
      </c>
      <c r="P35" s="40">
        <v>131.31399999999999</v>
      </c>
      <c r="Q35" s="40">
        <v>136.083</v>
      </c>
      <c r="R35" s="40">
        <v>132.602</v>
      </c>
      <c r="S35" s="40">
        <v>122.94799999999999</v>
      </c>
      <c r="T35" s="40">
        <v>130.5</v>
      </c>
      <c r="U35" s="40">
        <v>136.5</v>
      </c>
      <c r="V35" s="40">
        <v>130.9</v>
      </c>
      <c r="W35" s="40">
        <v>114.8</v>
      </c>
      <c r="X35" s="195">
        <v>124.3</v>
      </c>
      <c r="Y35" s="195">
        <v>125.3</v>
      </c>
      <c r="Z35" s="195">
        <v>118.9</v>
      </c>
      <c r="AA35" s="195">
        <v>15</v>
      </c>
      <c r="AB35" s="195">
        <v>55.4</v>
      </c>
    </row>
    <row r="36" spans="1:28" ht="15" customHeight="1">
      <c r="A36" s="4" t="s">
        <v>571</v>
      </c>
      <c r="B36" s="12">
        <v>85.3</v>
      </c>
      <c r="C36" s="12">
        <v>92.8</v>
      </c>
      <c r="D36" s="12">
        <v>110.8</v>
      </c>
      <c r="E36" s="12">
        <v>116</v>
      </c>
      <c r="F36" s="12">
        <v>115.6</v>
      </c>
      <c r="G36" s="12">
        <v>126.9</v>
      </c>
      <c r="H36" s="12">
        <v>133.9</v>
      </c>
      <c r="I36" s="12">
        <v>112.9</v>
      </c>
      <c r="J36" s="12">
        <v>103.9</v>
      </c>
      <c r="K36" s="13">
        <v>130.9</v>
      </c>
      <c r="L36" s="13">
        <v>172.9</v>
      </c>
      <c r="M36" s="40">
        <v>165.2</v>
      </c>
      <c r="N36" s="40">
        <v>168.37100000000001</v>
      </c>
      <c r="O36" s="40">
        <v>192.97000002000001</v>
      </c>
      <c r="P36" s="40">
        <v>170.94</v>
      </c>
      <c r="Q36" s="79">
        <v>58.468860000000014</v>
      </c>
      <c r="R36" s="79">
        <v>269.17200000000003</v>
      </c>
      <c r="S36" s="40">
        <v>307.202</v>
      </c>
      <c r="T36" s="40">
        <v>345</v>
      </c>
      <c r="U36" s="40">
        <v>387.3</v>
      </c>
      <c r="V36" s="40">
        <v>403.5</v>
      </c>
      <c r="W36" s="40">
        <v>411.1</v>
      </c>
      <c r="X36" s="195">
        <v>418.6</v>
      </c>
      <c r="Y36" s="195">
        <v>418.7</v>
      </c>
      <c r="Z36" s="195">
        <v>407.6</v>
      </c>
      <c r="AA36" s="195">
        <v>35.799999999999997</v>
      </c>
      <c r="AB36" s="195">
        <v>162.9</v>
      </c>
    </row>
    <row r="37" spans="1:28" ht="15" customHeight="1">
      <c r="A37" s="4" t="s">
        <v>160</v>
      </c>
      <c r="B37" s="12">
        <v>91.5</v>
      </c>
      <c r="C37" s="12">
        <v>93.6</v>
      </c>
      <c r="D37" s="12">
        <v>112.4</v>
      </c>
      <c r="E37" s="12">
        <v>141.6</v>
      </c>
      <c r="F37" s="12">
        <v>149.5</v>
      </c>
      <c r="G37" s="12">
        <v>137</v>
      </c>
      <c r="H37" s="12">
        <v>128.6</v>
      </c>
      <c r="I37" s="12">
        <v>127.8</v>
      </c>
      <c r="J37" s="12">
        <v>169.2</v>
      </c>
      <c r="K37" s="13">
        <v>202.3</v>
      </c>
      <c r="L37" s="13">
        <v>228.2</v>
      </c>
      <c r="M37" s="40">
        <v>263.39999999999998</v>
      </c>
      <c r="N37" s="40">
        <v>277.29599999999999</v>
      </c>
      <c r="O37" s="40">
        <v>342.96399997999998</v>
      </c>
      <c r="P37" s="40">
        <v>301.16800000000001</v>
      </c>
      <c r="Q37" s="40">
        <v>290.95979796000006</v>
      </c>
      <c r="R37" s="40">
        <v>302.24599999999998</v>
      </c>
      <c r="S37" s="40">
        <v>305.61399999999998</v>
      </c>
      <c r="T37" s="40">
        <v>277.39999999999998</v>
      </c>
      <c r="U37" s="40">
        <v>296.89999999999998</v>
      </c>
      <c r="V37" s="40">
        <v>300.39999999999998</v>
      </c>
      <c r="W37" s="40">
        <v>269.89999999999998</v>
      </c>
      <c r="X37" s="195">
        <v>301.89999999999998</v>
      </c>
      <c r="Y37" s="195">
        <v>315.2</v>
      </c>
      <c r="Z37" s="195">
        <v>271.60000000000002</v>
      </c>
      <c r="AA37" s="195">
        <v>39.1</v>
      </c>
      <c r="AB37" s="195">
        <v>134.69999999999999</v>
      </c>
    </row>
    <row r="38" spans="1:28" ht="15">
      <c r="A38" s="85" t="s">
        <v>175</v>
      </c>
      <c r="B38" s="12">
        <v>39.6</v>
      </c>
      <c r="C38" s="12">
        <v>39.299999999999997</v>
      </c>
      <c r="D38" s="12">
        <v>42.6</v>
      </c>
      <c r="E38" s="12">
        <v>46.1</v>
      </c>
      <c r="F38" s="12">
        <v>48.1</v>
      </c>
      <c r="G38" s="12">
        <v>46</v>
      </c>
      <c r="H38" s="12">
        <v>38</v>
      </c>
      <c r="I38" s="12">
        <v>41.2</v>
      </c>
      <c r="J38" s="12">
        <v>51.2</v>
      </c>
      <c r="K38" s="13">
        <v>62</v>
      </c>
      <c r="L38" s="34">
        <v>78.599999999999994</v>
      </c>
      <c r="M38" s="41">
        <v>89.2</v>
      </c>
      <c r="N38" s="41">
        <v>94.206999999999994</v>
      </c>
      <c r="O38" s="40">
        <v>114.89899998000003</v>
      </c>
      <c r="P38" s="40">
        <v>104.49</v>
      </c>
      <c r="Q38" s="40">
        <v>107.79673999999999</v>
      </c>
      <c r="R38" s="40">
        <v>110.096</v>
      </c>
      <c r="S38" s="40">
        <v>113.58199999999999</v>
      </c>
      <c r="T38" s="40">
        <v>112.8</v>
      </c>
      <c r="U38" s="40">
        <v>119.1</v>
      </c>
      <c r="V38" s="40">
        <v>127</v>
      </c>
      <c r="W38" s="40">
        <v>142.9</v>
      </c>
      <c r="X38" s="195">
        <v>132.80000000000001</v>
      </c>
      <c r="Y38" s="195">
        <v>114.4</v>
      </c>
      <c r="Z38" s="195">
        <v>118.9</v>
      </c>
      <c r="AA38" s="195">
        <v>14.1</v>
      </c>
      <c r="AB38" s="195">
        <v>64.2</v>
      </c>
    </row>
    <row r="39" spans="1:28" ht="15">
      <c r="A39" s="4" t="s">
        <v>184</v>
      </c>
      <c r="B39" s="12">
        <v>109.4</v>
      </c>
      <c r="C39" s="12">
        <v>108.7</v>
      </c>
      <c r="D39" s="12">
        <v>104.4</v>
      </c>
      <c r="E39" s="12">
        <v>95.3</v>
      </c>
      <c r="F39" s="12">
        <v>90.8</v>
      </c>
      <c r="G39" s="12">
        <v>90</v>
      </c>
      <c r="H39" s="12">
        <v>77.900000000000006</v>
      </c>
      <c r="I39" s="12">
        <v>75</v>
      </c>
      <c r="J39" s="12">
        <v>82.1</v>
      </c>
      <c r="K39" s="13">
        <v>92.1</v>
      </c>
      <c r="L39" s="13">
        <v>110.2</v>
      </c>
      <c r="M39" s="40">
        <v>118</v>
      </c>
      <c r="N39" s="40">
        <v>124.169</v>
      </c>
      <c r="O39" s="40">
        <v>154.92900000000017</v>
      </c>
      <c r="P39" s="40">
        <v>137.434</v>
      </c>
      <c r="Q39" s="40">
        <v>142.34997000000001</v>
      </c>
      <c r="R39" s="40">
        <v>151.16399999999999</v>
      </c>
      <c r="S39" s="40">
        <v>169.44800000000001</v>
      </c>
      <c r="T39" s="40">
        <v>190.3</v>
      </c>
      <c r="U39" s="40">
        <v>198.2</v>
      </c>
      <c r="V39" s="40">
        <v>206.1</v>
      </c>
      <c r="W39" s="40">
        <v>241.4</v>
      </c>
      <c r="X39" s="195">
        <v>255.7</v>
      </c>
      <c r="Y39" s="195">
        <v>238.4</v>
      </c>
      <c r="Z39" s="195">
        <v>228.2</v>
      </c>
      <c r="AA39" s="195">
        <v>48.7</v>
      </c>
      <c r="AB39" s="195">
        <v>127.3</v>
      </c>
    </row>
    <row r="40" spans="1:28" ht="21.75" customHeight="1">
      <c r="A40" s="4" t="s">
        <v>178</v>
      </c>
      <c r="B40" s="12">
        <v>25.5</v>
      </c>
      <c r="C40" s="12">
        <v>27.8</v>
      </c>
      <c r="D40" s="12">
        <v>26.1</v>
      </c>
      <c r="E40" s="12">
        <v>25.9</v>
      </c>
      <c r="F40" s="12">
        <v>26.5</v>
      </c>
      <c r="G40" s="12">
        <v>24.3</v>
      </c>
      <c r="H40" s="12">
        <v>26.3</v>
      </c>
      <c r="I40" s="12">
        <v>29.7</v>
      </c>
      <c r="J40" s="12">
        <v>31</v>
      </c>
      <c r="K40" s="13">
        <v>33.5</v>
      </c>
      <c r="L40" s="13">
        <v>36.700000000000003</v>
      </c>
      <c r="M40" s="40">
        <v>32.799999999999997</v>
      </c>
      <c r="N40" s="40">
        <v>32.206000000000003</v>
      </c>
      <c r="O40" s="40">
        <v>37.935000000000002</v>
      </c>
      <c r="P40" s="40">
        <v>35.223999999999997</v>
      </c>
      <c r="Q40" s="40">
        <v>37.666470000000011</v>
      </c>
      <c r="R40" s="40">
        <v>40.026000000000003</v>
      </c>
      <c r="S40" s="40">
        <v>45.271999999999998</v>
      </c>
      <c r="T40" s="40">
        <v>52.4</v>
      </c>
      <c r="U40" s="40">
        <v>52.6</v>
      </c>
      <c r="V40" s="40">
        <v>53.6</v>
      </c>
      <c r="W40" s="40">
        <v>43.7</v>
      </c>
      <c r="X40" s="195">
        <v>52.4</v>
      </c>
      <c r="Y40" s="195">
        <v>41.6</v>
      </c>
      <c r="Z40" s="195">
        <v>40.6</v>
      </c>
      <c r="AA40" s="195">
        <v>4.5999999999999996</v>
      </c>
      <c r="AB40" s="195">
        <v>22.3</v>
      </c>
    </row>
    <row r="41" spans="1:28" ht="15">
      <c r="A41" s="4" t="s">
        <v>343</v>
      </c>
      <c r="B41" s="12">
        <v>64.400000000000006</v>
      </c>
      <c r="C41" s="12">
        <v>65.599999999999994</v>
      </c>
      <c r="D41" s="12">
        <v>79.8</v>
      </c>
      <c r="E41" s="12">
        <v>86.7</v>
      </c>
      <c r="F41" s="12">
        <v>85.9</v>
      </c>
      <c r="G41" s="12">
        <v>79.5</v>
      </c>
      <c r="H41" s="12">
        <v>67.3</v>
      </c>
      <c r="I41" s="12">
        <v>59.3</v>
      </c>
      <c r="J41" s="12">
        <v>71.7</v>
      </c>
      <c r="K41" s="13">
        <v>89.1</v>
      </c>
      <c r="L41" s="13">
        <v>97.3</v>
      </c>
      <c r="M41" s="40">
        <v>97.6</v>
      </c>
      <c r="N41" s="40">
        <v>92.460999999999999</v>
      </c>
      <c r="O41" s="40">
        <v>123.973</v>
      </c>
      <c r="P41" s="40">
        <v>111.45</v>
      </c>
      <c r="Q41" s="40">
        <v>109.50484000000009</v>
      </c>
      <c r="R41" s="40">
        <v>114.05</v>
      </c>
      <c r="S41" s="40">
        <v>117.19</v>
      </c>
      <c r="T41" s="40">
        <v>131.4</v>
      </c>
      <c r="U41" s="40">
        <v>150.6</v>
      </c>
      <c r="V41" s="40">
        <v>164</v>
      </c>
      <c r="W41" s="40">
        <v>169.7</v>
      </c>
      <c r="X41" s="195">
        <v>179.2</v>
      </c>
      <c r="Y41" s="195">
        <v>170.2</v>
      </c>
      <c r="Z41" s="195">
        <v>173.1</v>
      </c>
      <c r="AA41" s="195">
        <v>55.9</v>
      </c>
      <c r="AB41" s="195">
        <v>89.8</v>
      </c>
    </row>
    <row r="42" spans="1:28" ht="15">
      <c r="A42" s="4" t="s">
        <v>179</v>
      </c>
      <c r="B42" s="12">
        <v>89.4</v>
      </c>
      <c r="C42" s="12">
        <v>92.5</v>
      </c>
      <c r="D42" s="12">
        <v>122.3</v>
      </c>
      <c r="E42" s="12">
        <v>138</v>
      </c>
      <c r="F42" s="12">
        <v>142.30000000000001</v>
      </c>
      <c r="G42" s="12">
        <v>138</v>
      </c>
      <c r="H42" s="12">
        <v>116.6</v>
      </c>
      <c r="I42" s="12">
        <v>96.3</v>
      </c>
      <c r="J42" s="12">
        <v>106.6</v>
      </c>
      <c r="K42" s="13">
        <v>126.2</v>
      </c>
      <c r="L42" s="13">
        <v>147.19999999999999</v>
      </c>
      <c r="M42" s="40">
        <v>153.1</v>
      </c>
      <c r="N42" s="40">
        <v>154.744</v>
      </c>
      <c r="O42" s="40">
        <v>212.83400001999999</v>
      </c>
      <c r="P42" s="40">
        <v>192.376</v>
      </c>
      <c r="Q42" s="40">
        <v>211.86058000000006</v>
      </c>
      <c r="R42" s="40">
        <v>236.56200000000001</v>
      </c>
      <c r="S42" s="40">
        <v>233.54400000000001</v>
      </c>
      <c r="T42" s="40">
        <v>245</v>
      </c>
      <c r="U42" s="40">
        <v>247.8</v>
      </c>
      <c r="V42" s="40">
        <v>266.2</v>
      </c>
      <c r="W42" s="40">
        <v>284.89999999999998</v>
      </c>
      <c r="X42" s="195">
        <v>276</v>
      </c>
      <c r="Y42" s="195">
        <v>277.10000000000002</v>
      </c>
      <c r="Z42" s="195">
        <v>266.89999999999998</v>
      </c>
      <c r="AA42" s="195">
        <v>41.7</v>
      </c>
      <c r="AB42" s="195">
        <v>129</v>
      </c>
    </row>
    <row r="43" spans="1:28" ht="15">
      <c r="A43" s="4" t="s">
        <v>180</v>
      </c>
      <c r="B43" s="12">
        <v>61.5</v>
      </c>
      <c r="C43" s="12">
        <v>62.9</v>
      </c>
      <c r="D43" s="12">
        <v>63.4</v>
      </c>
      <c r="E43" s="12">
        <v>67.3</v>
      </c>
      <c r="F43" s="12">
        <v>65.599999999999994</v>
      </c>
      <c r="G43" s="12">
        <v>60.8</v>
      </c>
      <c r="H43" s="12">
        <v>58.2</v>
      </c>
      <c r="I43" s="12">
        <v>55.4</v>
      </c>
      <c r="J43" s="12">
        <v>65.900000000000006</v>
      </c>
      <c r="K43" s="13">
        <v>79.3</v>
      </c>
      <c r="L43" s="13">
        <v>91.9</v>
      </c>
      <c r="M43" s="40">
        <v>93.1</v>
      </c>
      <c r="N43" s="40">
        <v>100.26300000000001</v>
      </c>
      <c r="O43" s="40">
        <v>125.74</v>
      </c>
      <c r="P43" s="40">
        <v>111.018</v>
      </c>
      <c r="Q43" s="40">
        <v>111.23600000000006</v>
      </c>
      <c r="R43" s="40">
        <v>117.42400000000001</v>
      </c>
      <c r="S43" s="40">
        <v>116.002</v>
      </c>
      <c r="T43" s="40">
        <v>110.7</v>
      </c>
      <c r="U43" s="40">
        <v>119</v>
      </c>
      <c r="V43" s="40">
        <v>143.1</v>
      </c>
      <c r="W43" s="40">
        <v>186.7</v>
      </c>
      <c r="X43" s="195">
        <v>174.7</v>
      </c>
      <c r="Y43" s="195">
        <v>162.30000000000001</v>
      </c>
      <c r="Z43" s="195">
        <v>169.7</v>
      </c>
      <c r="AA43" s="195">
        <v>35.799999999999997</v>
      </c>
      <c r="AB43" s="195">
        <v>88.8</v>
      </c>
    </row>
    <row r="44" spans="1:28" ht="15">
      <c r="A44" s="4" t="s">
        <v>181</v>
      </c>
      <c r="B44" s="12">
        <v>53.7</v>
      </c>
      <c r="C44" s="12">
        <v>51.9</v>
      </c>
      <c r="D44" s="12">
        <v>60.3</v>
      </c>
      <c r="E44" s="12">
        <v>62.7</v>
      </c>
      <c r="F44" s="12">
        <v>64.7</v>
      </c>
      <c r="G44" s="12">
        <v>60.8</v>
      </c>
      <c r="H44" s="12">
        <v>57.7</v>
      </c>
      <c r="I44" s="12">
        <v>59.7</v>
      </c>
      <c r="J44" s="12">
        <v>68.5</v>
      </c>
      <c r="K44" s="13">
        <v>81.2</v>
      </c>
      <c r="L44" s="13">
        <v>99.8</v>
      </c>
      <c r="M44" s="40">
        <v>113.2</v>
      </c>
      <c r="N44" s="40">
        <v>114.741</v>
      </c>
      <c r="O44" s="40">
        <v>132.60500002000006</v>
      </c>
      <c r="P44" s="40">
        <v>115.084</v>
      </c>
      <c r="Q44" s="40">
        <v>120.04736000000003</v>
      </c>
      <c r="R44" s="40">
        <v>126.38800000000001</v>
      </c>
      <c r="S44" s="40">
        <v>127.206</v>
      </c>
      <c r="T44" s="40">
        <v>132.6</v>
      </c>
      <c r="U44" s="40">
        <v>149.80000000000001</v>
      </c>
      <c r="V44" s="40">
        <v>174.8</v>
      </c>
      <c r="W44" s="40">
        <v>188.1</v>
      </c>
      <c r="X44" s="195">
        <v>200.3</v>
      </c>
      <c r="Y44" s="195">
        <v>194.6</v>
      </c>
      <c r="Z44" s="195">
        <v>202.1</v>
      </c>
      <c r="AA44" s="195">
        <v>36.9</v>
      </c>
      <c r="AB44" s="195">
        <v>113.4</v>
      </c>
    </row>
    <row r="45" spans="1:28" ht="15">
      <c r="A45" s="4" t="s">
        <v>183</v>
      </c>
      <c r="B45" s="12">
        <v>150</v>
      </c>
      <c r="C45" s="12">
        <v>139.9</v>
      </c>
      <c r="D45" s="12">
        <v>152.30000000000001</v>
      </c>
      <c r="E45" s="12">
        <v>150.1</v>
      </c>
      <c r="F45" s="12">
        <v>157.30000000000001</v>
      </c>
      <c r="G45" s="12">
        <v>143.30000000000001</v>
      </c>
      <c r="H45" s="12">
        <v>132.19999999999999</v>
      </c>
      <c r="I45" s="12">
        <v>127.5</v>
      </c>
      <c r="J45" s="12">
        <v>137.5</v>
      </c>
      <c r="K45" s="13">
        <v>158.30000000000001</v>
      </c>
      <c r="L45" s="13">
        <v>176.2</v>
      </c>
      <c r="M45" s="40">
        <v>187.5</v>
      </c>
      <c r="N45" s="40">
        <v>189.91399999999999</v>
      </c>
      <c r="O45" s="40">
        <v>231.66899997999985</v>
      </c>
      <c r="P45" s="40">
        <v>215.24</v>
      </c>
      <c r="Q45" s="40">
        <v>219.06360000000001</v>
      </c>
      <c r="R45" s="40">
        <v>232.83199999999999</v>
      </c>
      <c r="S45" s="40">
        <v>218.48</v>
      </c>
      <c r="T45" s="40">
        <v>340.6</v>
      </c>
      <c r="U45" s="40">
        <v>363.2</v>
      </c>
      <c r="V45" s="40">
        <v>367.7</v>
      </c>
      <c r="W45" s="40">
        <v>398.1</v>
      </c>
      <c r="X45" s="195">
        <v>389.3</v>
      </c>
      <c r="Y45" s="195">
        <v>474.9</v>
      </c>
      <c r="Z45" s="195">
        <v>478.2</v>
      </c>
      <c r="AA45" s="195">
        <v>77.099999999999994</v>
      </c>
      <c r="AB45" s="195">
        <v>191.5</v>
      </c>
    </row>
    <row r="46" spans="1:28" ht="15">
      <c r="A46" s="4" t="s">
        <v>187</v>
      </c>
      <c r="B46" s="12">
        <v>29.1</v>
      </c>
      <c r="C46" s="12">
        <v>29.4</v>
      </c>
      <c r="D46" s="12">
        <v>20.9</v>
      </c>
      <c r="E46" s="12">
        <v>19.399999999999999</v>
      </c>
      <c r="F46" s="12">
        <v>18.5</v>
      </c>
      <c r="G46" s="12">
        <v>19.2</v>
      </c>
      <c r="H46" s="12">
        <v>20.3</v>
      </c>
      <c r="I46" s="12">
        <v>17.2</v>
      </c>
      <c r="J46" s="12">
        <v>22.1</v>
      </c>
      <c r="K46" s="13">
        <v>27.5</v>
      </c>
      <c r="L46" s="13">
        <v>51.4</v>
      </c>
      <c r="M46" s="40">
        <v>69.900000000000006</v>
      </c>
      <c r="N46" s="40">
        <v>78.573999999999998</v>
      </c>
      <c r="O46" s="40">
        <v>94.468000000000004</v>
      </c>
      <c r="P46" s="40">
        <v>86.013999999999996</v>
      </c>
      <c r="Q46" s="40">
        <v>105.08322000000003</v>
      </c>
      <c r="R46" s="40">
        <v>115.92</v>
      </c>
      <c r="S46" s="40">
        <v>125.14</v>
      </c>
      <c r="T46" s="40">
        <v>125.8</v>
      </c>
      <c r="U46" s="40">
        <v>134.19999999999999</v>
      </c>
      <c r="V46" s="40">
        <v>137.69999999999999</v>
      </c>
      <c r="W46" s="40">
        <v>144.80000000000001</v>
      </c>
      <c r="X46" s="195">
        <v>161</v>
      </c>
      <c r="Y46" s="195">
        <v>164.5</v>
      </c>
      <c r="Z46" s="195">
        <v>170.2</v>
      </c>
      <c r="AA46" s="195">
        <v>36.5</v>
      </c>
      <c r="AB46" s="195">
        <v>100.1</v>
      </c>
    </row>
    <row r="47" spans="1:28" ht="15">
      <c r="A47" s="4" t="s">
        <v>176</v>
      </c>
      <c r="B47" s="12">
        <v>6</v>
      </c>
      <c r="C47" s="12">
        <v>7.6</v>
      </c>
      <c r="D47" s="12">
        <v>9.8000000000000007</v>
      </c>
      <c r="E47" s="12">
        <v>11.8</v>
      </c>
      <c r="F47" s="12">
        <v>12.7</v>
      </c>
      <c r="G47" s="12">
        <v>12.4</v>
      </c>
      <c r="H47" s="12">
        <v>10.9</v>
      </c>
      <c r="I47" s="12">
        <v>8.5</v>
      </c>
      <c r="J47" s="12">
        <v>7.4</v>
      </c>
      <c r="K47" s="13">
        <v>6.6</v>
      </c>
      <c r="L47" s="13">
        <v>8.1999999999999993</v>
      </c>
      <c r="M47" s="40">
        <v>10.6</v>
      </c>
      <c r="N47" s="40">
        <v>23.007999999999999</v>
      </c>
      <c r="O47" s="40">
        <v>44.771000000000001</v>
      </c>
      <c r="P47" s="40">
        <v>48.881999999999998</v>
      </c>
      <c r="Q47" s="40">
        <v>57.26955000000001</v>
      </c>
      <c r="R47" s="40">
        <v>56.781999999999996</v>
      </c>
      <c r="S47" s="40">
        <v>69.5</v>
      </c>
      <c r="T47" s="40">
        <v>81.400000000000006</v>
      </c>
      <c r="U47" s="40">
        <v>89.2</v>
      </c>
      <c r="V47" s="40">
        <v>105.2</v>
      </c>
      <c r="W47" s="40">
        <v>113.9</v>
      </c>
      <c r="X47" s="195">
        <v>116.3</v>
      </c>
      <c r="Y47" s="195">
        <v>109.6</v>
      </c>
      <c r="Z47" s="195">
        <v>113.3</v>
      </c>
      <c r="AA47" s="195">
        <v>12.7</v>
      </c>
      <c r="AB47" s="195">
        <v>54.5</v>
      </c>
    </row>
    <row r="48" spans="1:28" ht="21.75" customHeight="1">
      <c r="A48" s="4" t="s">
        <v>182</v>
      </c>
      <c r="B48" s="12">
        <v>63.8</v>
      </c>
      <c r="C48" s="12">
        <v>60.4</v>
      </c>
      <c r="D48" s="12">
        <v>72.400000000000006</v>
      </c>
      <c r="E48" s="12">
        <v>73.400000000000006</v>
      </c>
      <c r="F48" s="12">
        <v>73.3</v>
      </c>
      <c r="G48" s="12">
        <v>66.099999999999994</v>
      </c>
      <c r="H48" s="12">
        <v>60.3</v>
      </c>
      <c r="I48" s="12">
        <v>61.1</v>
      </c>
      <c r="J48" s="12">
        <v>71.3</v>
      </c>
      <c r="K48" s="13">
        <v>80.900000000000006</v>
      </c>
      <c r="L48" s="13">
        <v>100.5</v>
      </c>
      <c r="M48" s="40">
        <v>109.5</v>
      </c>
      <c r="N48" s="40">
        <v>116.97199999999999</v>
      </c>
      <c r="O48" s="40">
        <v>157.05799997999995</v>
      </c>
      <c r="P48" s="40">
        <v>137.68600000000001</v>
      </c>
      <c r="Q48" s="40">
        <v>139.54521000000008</v>
      </c>
      <c r="R48" s="40">
        <v>145.458</v>
      </c>
      <c r="S48" s="40">
        <v>138.708</v>
      </c>
      <c r="T48" s="40">
        <v>167.3</v>
      </c>
      <c r="U48" s="40">
        <v>183.8</v>
      </c>
      <c r="V48" s="40">
        <v>201.3</v>
      </c>
      <c r="W48" s="40">
        <v>224</v>
      </c>
      <c r="X48" s="195">
        <v>224.3</v>
      </c>
      <c r="Y48" s="195">
        <v>244.3</v>
      </c>
      <c r="Z48" s="195">
        <v>248.6</v>
      </c>
      <c r="AA48" s="195">
        <v>33.799999999999997</v>
      </c>
      <c r="AB48" s="195">
        <v>114.6</v>
      </c>
    </row>
    <row r="49" spans="1:28" ht="15">
      <c r="A49" s="4" t="s">
        <v>190</v>
      </c>
      <c r="B49" s="12">
        <v>6</v>
      </c>
      <c r="C49" s="12">
        <v>5.3</v>
      </c>
      <c r="D49" s="12">
        <v>6.4</v>
      </c>
      <c r="E49" s="12">
        <v>8.8000000000000007</v>
      </c>
      <c r="F49" s="12">
        <v>10.7</v>
      </c>
      <c r="G49" s="12">
        <v>13.5</v>
      </c>
      <c r="H49" s="12">
        <v>14.9</v>
      </c>
      <c r="I49" s="12">
        <v>15.8</v>
      </c>
      <c r="J49" s="12">
        <v>17.100000000000001</v>
      </c>
      <c r="K49" s="13">
        <v>21.3</v>
      </c>
      <c r="L49" s="13">
        <v>23.1</v>
      </c>
      <c r="M49" s="40">
        <v>21.8</v>
      </c>
      <c r="N49" s="40">
        <v>19.882999999999999</v>
      </c>
      <c r="O49" s="40">
        <v>22.972000020000003</v>
      </c>
      <c r="P49" s="40">
        <v>22.068000000000001</v>
      </c>
      <c r="Q49" s="40">
        <v>26.182519999999997</v>
      </c>
      <c r="R49" s="40">
        <v>27.984000000000002</v>
      </c>
      <c r="S49" s="40">
        <v>28.52</v>
      </c>
      <c r="T49" s="40">
        <v>27.2</v>
      </c>
      <c r="U49" s="40">
        <v>31.9</v>
      </c>
      <c r="V49" s="40">
        <v>28.4</v>
      </c>
      <c r="W49" s="40">
        <v>26.6</v>
      </c>
      <c r="X49" s="195">
        <v>26.7</v>
      </c>
      <c r="Y49" s="195">
        <v>28.3</v>
      </c>
      <c r="Z49" s="195">
        <v>25.6</v>
      </c>
      <c r="AA49" s="195">
        <v>1.6</v>
      </c>
      <c r="AB49" s="195">
        <v>15</v>
      </c>
    </row>
    <row r="50" spans="1:28" ht="21" customHeight="1">
      <c r="A50" s="4" t="s">
        <v>142</v>
      </c>
      <c r="B50" s="12">
        <v>23.9</v>
      </c>
      <c r="C50" s="12">
        <v>24.1</v>
      </c>
      <c r="D50" s="12">
        <v>29.2</v>
      </c>
      <c r="E50" s="12">
        <v>34.299999999999997</v>
      </c>
      <c r="F50" s="12">
        <v>39.299999999999997</v>
      </c>
      <c r="G50" s="12">
        <v>44.4</v>
      </c>
      <c r="H50" s="12">
        <v>41.4</v>
      </c>
      <c r="I50" s="12">
        <v>40.299999999999997</v>
      </c>
      <c r="J50" s="12">
        <v>40.1</v>
      </c>
      <c r="K50" s="13">
        <v>46.9</v>
      </c>
      <c r="L50" s="40">
        <v>47.6</v>
      </c>
      <c r="M50" s="40">
        <v>54.5</v>
      </c>
      <c r="N50" s="40">
        <v>53.655999999999999</v>
      </c>
      <c r="O50" s="40">
        <v>52.22599996000001</v>
      </c>
      <c r="P50" s="40">
        <v>52.648000000000003</v>
      </c>
      <c r="Q50" s="40">
        <v>49.603999999999999</v>
      </c>
      <c r="R50" s="40">
        <v>57.533999999999999</v>
      </c>
      <c r="S50" s="40">
        <v>60.905999999999999</v>
      </c>
      <c r="T50" s="40">
        <v>63</v>
      </c>
      <c r="U50" s="40">
        <v>67.3</v>
      </c>
      <c r="V50" s="40">
        <v>76.7</v>
      </c>
      <c r="W50" s="40">
        <v>76.900000000000006</v>
      </c>
      <c r="X50" s="195">
        <v>79.5</v>
      </c>
      <c r="Y50" s="195">
        <v>76.8</v>
      </c>
      <c r="Z50" s="195">
        <v>71.900000000000006</v>
      </c>
      <c r="AA50" s="195">
        <v>7.4</v>
      </c>
      <c r="AB50" s="195">
        <v>43.7</v>
      </c>
    </row>
    <row r="51" spans="1:28" ht="15">
      <c r="A51" s="4" t="s">
        <v>174</v>
      </c>
      <c r="B51" s="12">
        <v>111.2</v>
      </c>
      <c r="C51" s="12">
        <v>119.8</v>
      </c>
      <c r="D51" s="12">
        <v>140.5</v>
      </c>
      <c r="E51" s="12">
        <v>153.4</v>
      </c>
      <c r="F51" s="12">
        <v>163.4</v>
      </c>
      <c r="G51" s="12">
        <v>169.1</v>
      </c>
      <c r="H51" s="12">
        <v>168</v>
      </c>
      <c r="I51" s="12">
        <v>161.1</v>
      </c>
      <c r="J51" s="12">
        <v>176.8</v>
      </c>
      <c r="K51" s="13">
        <v>186.2</v>
      </c>
      <c r="L51" s="13">
        <v>203.8</v>
      </c>
      <c r="M51" s="40">
        <v>219</v>
      </c>
      <c r="N51" s="40">
        <v>229.62700000000001</v>
      </c>
      <c r="O51" s="40">
        <v>282.33700002000006</v>
      </c>
      <c r="P51" s="40">
        <v>246.624</v>
      </c>
      <c r="Q51" s="40">
        <v>246.73853000000008</v>
      </c>
      <c r="R51" s="40">
        <v>254.47</v>
      </c>
      <c r="S51" s="40">
        <v>257.38600000000002</v>
      </c>
      <c r="T51" s="40">
        <v>233.4</v>
      </c>
      <c r="U51" s="40">
        <v>234.1</v>
      </c>
      <c r="V51" s="40">
        <v>247.4</v>
      </c>
      <c r="W51" s="40">
        <v>329.6</v>
      </c>
      <c r="X51" s="195">
        <v>301.10000000000002</v>
      </c>
      <c r="Y51" s="195">
        <v>257.5</v>
      </c>
      <c r="Z51" s="195">
        <v>263.89999999999998</v>
      </c>
      <c r="AA51" s="195">
        <v>31.5</v>
      </c>
      <c r="AB51" s="195">
        <v>123.7</v>
      </c>
    </row>
    <row r="52" spans="1:28" ht="18" customHeight="1">
      <c r="A52" s="25"/>
      <c r="B52" s="25"/>
      <c r="C52" s="25"/>
      <c r="D52" s="25"/>
      <c r="E52" s="25"/>
      <c r="F52" s="25"/>
      <c r="G52" s="25"/>
      <c r="H52" s="25"/>
      <c r="I52" s="25"/>
      <c r="J52" s="25"/>
      <c r="K52" s="25"/>
      <c r="L52" s="25"/>
      <c r="M52" s="25"/>
      <c r="N52" s="25"/>
      <c r="O52" s="26"/>
      <c r="P52" s="26"/>
      <c r="Z52" s="85"/>
      <c r="AA52" s="85"/>
    </row>
    <row r="53" spans="1:28" ht="15">
      <c r="A53" s="25"/>
      <c r="F53" s="25"/>
      <c r="G53" s="25"/>
      <c r="H53" s="25"/>
      <c r="I53" s="25"/>
      <c r="J53" s="25"/>
      <c r="K53" s="25"/>
      <c r="L53" s="25"/>
      <c r="M53" s="25"/>
      <c r="N53" s="25"/>
      <c r="O53" s="26"/>
      <c r="P53" s="26"/>
      <c r="Z53" s="85"/>
      <c r="AA53" s="85"/>
    </row>
    <row r="54" spans="1:28" ht="15">
      <c r="A54" s="101"/>
      <c r="Z54" s="85"/>
      <c r="AA54" s="85"/>
    </row>
    <row r="55" spans="1:28" ht="15">
      <c r="A55" s="25"/>
      <c r="Z55" s="85"/>
      <c r="AA55" s="85"/>
    </row>
    <row r="56" spans="1:28" ht="15">
      <c r="Z56" s="85"/>
      <c r="AA56" s="85"/>
    </row>
    <row r="57" spans="1:28" ht="15">
      <c r="Z57" s="85"/>
      <c r="AA57" s="85"/>
    </row>
    <row r="58" spans="1:28" ht="15">
      <c r="Z58" s="85"/>
      <c r="AA58" s="85"/>
    </row>
    <row r="59" spans="1:28" ht="15">
      <c r="Z59" s="85"/>
      <c r="AA59" s="85"/>
    </row>
    <row r="60" spans="1:28" ht="15">
      <c r="Z60" s="85"/>
      <c r="AA60" s="85"/>
    </row>
    <row r="61" spans="1:28" ht="15">
      <c r="Z61" s="85"/>
      <c r="AA61" s="85"/>
    </row>
    <row r="62" spans="1:28" ht="15">
      <c r="Z62" s="85"/>
      <c r="AA62" s="85"/>
    </row>
    <row r="63" spans="1:28" ht="15">
      <c r="Z63" s="85"/>
      <c r="AA63" s="85"/>
    </row>
    <row r="64" spans="1:28" ht="15">
      <c r="Z64" s="85"/>
      <c r="AA64" s="85"/>
    </row>
    <row r="65" spans="15:27" ht="15">
      <c r="Z65" s="85"/>
      <c r="AA65" s="85"/>
    </row>
    <row r="66" spans="15:27" ht="15">
      <c r="O66" s="1"/>
      <c r="P66" s="1"/>
      <c r="Z66" s="85"/>
      <c r="AA66" s="85"/>
    </row>
    <row r="67" spans="15:27" ht="15">
      <c r="O67" s="1"/>
      <c r="P67" s="1"/>
      <c r="Z67" s="85"/>
      <c r="AA67" s="85"/>
    </row>
    <row r="68" spans="15:27" ht="15">
      <c r="O68" s="1"/>
      <c r="P68" s="1"/>
      <c r="Z68" s="85"/>
      <c r="AA68" s="85"/>
    </row>
    <row r="69" spans="15:27" ht="15">
      <c r="O69" s="1"/>
      <c r="P69" s="1"/>
      <c r="Z69" s="85"/>
      <c r="AA69" s="85"/>
    </row>
    <row r="70" spans="15:27" ht="15">
      <c r="O70" s="1"/>
      <c r="P70" s="1"/>
      <c r="Z70" s="85"/>
      <c r="AA70" s="85"/>
    </row>
    <row r="71" spans="15:27" ht="15">
      <c r="O71" s="1"/>
      <c r="P71" s="1"/>
      <c r="Z71" s="85"/>
      <c r="AA71" s="85"/>
    </row>
    <row r="72" spans="15:27" ht="15">
      <c r="O72" s="1"/>
      <c r="P72" s="1"/>
      <c r="Z72" s="85"/>
      <c r="AA72" s="85"/>
    </row>
    <row r="73" spans="15:27" ht="15">
      <c r="O73" s="1"/>
      <c r="P73" s="1"/>
      <c r="Z73" s="85"/>
      <c r="AA73" s="85"/>
    </row>
    <row r="74" spans="15:27" ht="15">
      <c r="O74" s="1"/>
      <c r="P74" s="1"/>
      <c r="Z74" s="85"/>
      <c r="AA74" s="85"/>
    </row>
    <row r="75" spans="15:27" ht="15">
      <c r="O75" s="1"/>
      <c r="P75" s="1"/>
      <c r="Z75" s="85"/>
      <c r="AA75" s="85"/>
    </row>
    <row r="76" spans="15:27" ht="15">
      <c r="O76" s="1"/>
      <c r="P76" s="1"/>
      <c r="Z76" s="85"/>
      <c r="AA76" s="85"/>
    </row>
    <row r="77" spans="15:27" ht="15">
      <c r="O77" s="1"/>
      <c r="P77" s="1"/>
      <c r="Z77" s="85"/>
      <c r="AA77" s="85"/>
    </row>
  </sheetData>
  <pageMargins left="0.74803149606299213" right="0.74803149606299213" top="0.59055118110236227" bottom="0.59055118110236227" header="0.51181102362204722" footer="0.51181102362204722"/>
  <pageSetup paperSize="9" scale="54" orientation="portrait" r:id="rId1"/>
  <headerFooter alignWithMargins="0">
    <oddHeader>&amp;R&amp;"Arial,Bold"&amp;14RAIL SERVICES</oddHead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AH58"/>
  <sheetViews>
    <sheetView topLeftCell="A3" zoomScale="75" zoomScaleNormal="75" workbookViewId="0">
      <pane xSplit="1" ySplit="6" topLeftCell="Q9"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30.88671875" style="85" customWidth="1"/>
    <col min="2" max="28" width="9.33203125" style="85" customWidth="1"/>
    <col min="29" max="16384" width="8.88671875" style="85"/>
  </cols>
  <sheetData>
    <row r="1" spans="1:34" ht="18" hidden="1">
      <c r="A1" s="1" t="s">
        <v>193</v>
      </c>
      <c r="B1" s="1"/>
      <c r="C1" s="1"/>
      <c r="D1" s="1"/>
      <c r="E1" s="1"/>
      <c r="F1" s="1"/>
      <c r="G1" s="1"/>
      <c r="H1" s="1"/>
      <c r="I1" s="1"/>
      <c r="J1" s="1"/>
      <c r="K1" s="1"/>
      <c r="L1" s="1"/>
      <c r="M1" s="1"/>
      <c r="N1" s="1"/>
      <c r="O1" s="28"/>
      <c r="P1" s="28"/>
    </row>
    <row r="2" spans="1:34" hidden="1">
      <c r="A2" s="1"/>
      <c r="B2" s="1"/>
      <c r="C2" s="1"/>
      <c r="D2" s="1"/>
      <c r="E2" s="1"/>
      <c r="F2" s="1"/>
      <c r="G2" s="1"/>
      <c r="H2" s="1"/>
      <c r="I2" s="1"/>
      <c r="J2" s="1"/>
      <c r="K2" s="1"/>
      <c r="L2" s="1"/>
      <c r="M2" s="1"/>
      <c r="N2" s="1"/>
      <c r="O2" s="21"/>
      <c r="P2" s="21"/>
    </row>
    <row r="3" spans="1:34" ht="20.25" customHeight="1">
      <c r="A3" s="47" t="s">
        <v>573</v>
      </c>
      <c r="B3" s="47"/>
      <c r="C3" s="47"/>
      <c r="D3" s="47"/>
      <c r="E3" s="47"/>
      <c r="F3" s="1"/>
      <c r="G3" s="1"/>
      <c r="H3" s="1"/>
      <c r="I3" s="1"/>
      <c r="J3" s="1"/>
      <c r="K3" s="1"/>
      <c r="L3" s="1"/>
      <c r="M3" s="1"/>
      <c r="N3" s="1"/>
      <c r="O3" s="21"/>
      <c r="P3" s="55"/>
    </row>
    <row r="4" spans="1:34" ht="20.25" customHeight="1">
      <c r="A4" s="106" t="s">
        <v>481</v>
      </c>
      <c r="B4" s="47"/>
      <c r="C4" s="47"/>
      <c r="D4" s="47"/>
      <c r="E4" s="47"/>
      <c r="F4" s="1"/>
      <c r="G4" s="1"/>
      <c r="H4" s="1"/>
      <c r="I4" s="1"/>
      <c r="J4" s="1"/>
      <c r="K4" s="1"/>
      <c r="L4" s="1"/>
      <c r="M4" s="1"/>
      <c r="N4" s="1"/>
      <c r="O4" s="21"/>
      <c r="P4" s="55"/>
    </row>
    <row r="5" spans="1:34" ht="20.25" customHeight="1">
      <c r="A5" s="107" t="s">
        <v>482</v>
      </c>
      <c r="B5" s="47"/>
      <c r="C5" s="47"/>
      <c r="D5" s="47"/>
      <c r="E5" s="47"/>
      <c r="F5" s="1"/>
      <c r="G5" s="1"/>
      <c r="H5" s="1"/>
      <c r="I5" s="1"/>
      <c r="J5" s="1"/>
      <c r="K5" s="1"/>
      <c r="L5" s="1"/>
      <c r="M5" s="1"/>
      <c r="N5" s="1"/>
      <c r="O5" s="21"/>
      <c r="P5" s="55"/>
    </row>
    <row r="6" spans="1:34" ht="20.25" customHeight="1">
      <c r="A6" s="5" t="s">
        <v>420</v>
      </c>
      <c r="B6" s="47"/>
      <c r="C6" s="47"/>
      <c r="D6" s="47"/>
      <c r="E6" s="47"/>
      <c r="F6" s="1"/>
      <c r="G6" s="1"/>
      <c r="H6" s="1"/>
      <c r="I6" s="1"/>
      <c r="J6" s="1"/>
      <c r="K6" s="1"/>
      <c r="L6" s="1"/>
      <c r="M6" s="1"/>
      <c r="N6" s="1"/>
      <c r="O6" s="21"/>
      <c r="P6" s="55"/>
    </row>
    <row r="7" spans="1:34" ht="15.75">
      <c r="A7" s="46" t="s">
        <v>552</v>
      </c>
      <c r="B7" s="46" t="s">
        <v>313</v>
      </c>
      <c r="C7" s="46" t="s">
        <v>314</v>
      </c>
      <c r="D7" s="46" t="s">
        <v>315</v>
      </c>
      <c r="E7" s="46" t="s">
        <v>316</v>
      </c>
      <c r="F7" s="109" t="s">
        <v>26</v>
      </c>
      <c r="G7" s="109" t="s">
        <v>59</v>
      </c>
      <c r="H7" s="109" t="s">
        <v>73</v>
      </c>
      <c r="I7" s="140" t="s">
        <v>75</v>
      </c>
      <c r="J7" s="140" t="s">
        <v>77</v>
      </c>
      <c r="K7" s="140" t="s">
        <v>116</v>
      </c>
      <c r="L7" s="140" t="s">
        <v>197</v>
      </c>
      <c r="M7" s="140" t="s">
        <v>275</v>
      </c>
      <c r="N7" s="140" t="s">
        <v>277</v>
      </c>
      <c r="O7" s="140" t="s">
        <v>292</v>
      </c>
      <c r="P7" s="140" t="s">
        <v>304</v>
      </c>
      <c r="Q7" s="140" t="s">
        <v>309</v>
      </c>
      <c r="R7" s="140" t="s">
        <v>317</v>
      </c>
      <c r="S7" s="140" t="s">
        <v>325</v>
      </c>
      <c r="T7" s="140" t="s">
        <v>336</v>
      </c>
      <c r="U7" s="140" t="s">
        <v>353</v>
      </c>
      <c r="V7" s="140" t="s">
        <v>400</v>
      </c>
      <c r="W7" s="140" t="s">
        <v>412</v>
      </c>
      <c r="X7" s="140" t="s">
        <v>423</v>
      </c>
      <c r="Y7" s="140" t="s">
        <v>434</v>
      </c>
      <c r="Z7" s="140" t="s">
        <v>448</v>
      </c>
      <c r="AA7" s="140" t="s">
        <v>469</v>
      </c>
      <c r="AB7" s="140" t="s">
        <v>779</v>
      </c>
    </row>
    <row r="8" spans="1:34" ht="15.75" customHeight="1">
      <c r="A8" s="19"/>
      <c r="B8" s="19"/>
      <c r="C8" s="19"/>
      <c r="D8" s="19"/>
      <c r="E8" s="19"/>
      <c r="F8" s="238"/>
      <c r="G8" s="238"/>
      <c r="H8" s="25"/>
      <c r="I8" s="25"/>
      <c r="J8" s="238"/>
      <c r="K8" s="1"/>
      <c r="L8" s="21"/>
      <c r="M8" s="239"/>
      <c r="N8" s="239"/>
      <c r="O8" s="239"/>
      <c r="P8" s="239"/>
      <c r="Q8" s="239"/>
      <c r="AA8" s="195"/>
      <c r="AB8" s="239" t="s">
        <v>11</v>
      </c>
    </row>
    <row r="9" spans="1:34">
      <c r="A9" s="4" t="s">
        <v>162</v>
      </c>
      <c r="B9" s="12">
        <v>44.4</v>
      </c>
      <c r="C9" s="12">
        <v>33.200000000000003</v>
      </c>
      <c r="D9" s="12">
        <v>33.5</v>
      </c>
      <c r="E9" s="12">
        <v>31.7</v>
      </c>
      <c r="F9" s="12">
        <v>40.9</v>
      </c>
      <c r="G9" s="12">
        <v>44.1</v>
      </c>
      <c r="H9" s="12">
        <v>39.799999999999997</v>
      </c>
      <c r="I9" s="12">
        <v>29.5</v>
      </c>
      <c r="J9" s="12">
        <v>33.299999999999997</v>
      </c>
      <c r="K9" s="13">
        <v>39.9</v>
      </c>
      <c r="L9" s="13">
        <v>38.700000000000003</v>
      </c>
      <c r="M9" s="40">
        <v>42.5</v>
      </c>
      <c r="N9" s="40">
        <v>43.845999999999997</v>
      </c>
      <c r="O9" s="40">
        <v>57.902999999999999</v>
      </c>
      <c r="P9" s="40">
        <v>58.045999999999999</v>
      </c>
      <c r="Q9" s="40">
        <v>54.652130000000014</v>
      </c>
      <c r="R9" s="40">
        <v>69.676000000000002</v>
      </c>
      <c r="S9" s="40">
        <v>76.39</v>
      </c>
      <c r="T9" s="40">
        <v>74.2</v>
      </c>
      <c r="U9" s="85">
        <v>80.5</v>
      </c>
      <c r="V9" s="85">
        <v>76.5</v>
      </c>
      <c r="W9" s="85">
        <v>50.3</v>
      </c>
      <c r="X9" s="85">
        <v>83.5</v>
      </c>
      <c r="Y9" s="85">
        <v>84.5</v>
      </c>
      <c r="Z9" s="85">
        <v>66.400000000000006</v>
      </c>
      <c r="AA9" s="85">
        <v>23.9</v>
      </c>
      <c r="AB9" s="85">
        <v>45.2</v>
      </c>
      <c r="AD9" s="1"/>
      <c r="AE9" s="1"/>
      <c r="AF9" s="1"/>
      <c r="AG9" s="1"/>
      <c r="AH9" s="1"/>
    </row>
    <row r="10" spans="1:34">
      <c r="A10" s="4" t="s">
        <v>163</v>
      </c>
      <c r="B10" s="12">
        <v>20.399999999999999</v>
      </c>
      <c r="C10" s="12">
        <v>18.7</v>
      </c>
      <c r="D10" s="12">
        <v>23.2</v>
      </c>
      <c r="E10" s="12">
        <v>28.7</v>
      </c>
      <c r="F10" s="12">
        <v>40.299999999999997</v>
      </c>
      <c r="G10" s="12">
        <v>41.4</v>
      </c>
      <c r="H10" s="12">
        <v>32.299999999999997</v>
      </c>
      <c r="I10" s="12">
        <v>21.2</v>
      </c>
      <c r="J10" s="12">
        <v>25.7</v>
      </c>
      <c r="K10" s="13">
        <v>32.799999999999997</v>
      </c>
      <c r="L10" s="13">
        <v>38.200000000000003</v>
      </c>
      <c r="M10" s="40">
        <v>60.2</v>
      </c>
      <c r="N10" s="40">
        <v>79.195999999999998</v>
      </c>
      <c r="O10" s="40">
        <v>106.669</v>
      </c>
      <c r="P10" s="40">
        <v>93.817999999999998</v>
      </c>
      <c r="Q10" s="40">
        <v>90.292290000000037</v>
      </c>
      <c r="R10" s="40">
        <v>112.036</v>
      </c>
      <c r="S10" s="40">
        <v>123.788</v>
      </c>
      <c r="T10" s="40">
        <v>99.2</v>
      </c>
      <c r="U10" s="85">
        <v>97.7</v>
      </c>
      <c r="V10" s="85">
        <v>91.4</v>
      </c>
      <c r="W10" s="85">
        <v>73.099999999999994</v>
      </c>
      <c r="X10" s="85">
        <v>100.2</v>
      </c>
      <c r="Y10" s="102">
        <v>92</v>
      </c>
      <c r="Z10" s="102">
        <v>77.8</v>
      </c>
      <c r="AA10" s="102">
        <v>22.6</v>
      </c>
      <c r="AB10" s="102">
        <v>49.8</v>
      </c>
      <c r="AD10" s="1"/>
      <c r="AE10" s="1"/>
      <c r="AF10" s="1"/>
      <c r="AG10" s="1"/>
      <c r="AH10" s="1"/>
    </row>
    <row r="11" spans="1:34">
      <c r="A11" s="4" t="s">
        <v>572</v>
      </c>
      <c r="B11" s="12">
        <v>29.2</v>
      </c>
      <c r="C11" s="12">
        <v>21.5</v>
      </c>
      <c r="D11" s="12">
        <v>29.3</v>
      </c>
      <c r="E11" s="12">
        <v>32.799999999999997</v>
      </c>
      <c r="F11" s="12">
        <v>32.5</v>
      </c>
      <c r="G11" s="12">
        <v>31.2</v>
      </c>
      <c r="H11" s="12">
        <v>26.9</v>
      </c>
      <c r="I11" s="12">
        <v>20.399999999999999</v>
      </c>
      <c r="J11" s="12">
        <v>24</v>
      </c>
      <c r="K11" s="13">
        <v>27.9</v>
      </c>
      <c r="L11" s="13">
        <v>33.1</v>
      </c>
      <c r="M11" s="40">
        <v>74</v>
      </c>
      <c r="N11" s="40">
        <v>82.373999999999995</v>
      </c>
      <c r="O11" s="40">
        <v>102.98</v>
      </c>
      <c r="P11" s="40">
        <v>95.998000000000005</v>
      </c>
      <c r="Q11" s="40">
        <v>84.821710000000024</v>
      </c>
      <c r="R11" s="40">
        <v>89.481999999999999</v>
      </c>
      <c r="S11" s="40">
        <v>98.9</v>
      </c>
      <c r="T11" s="40">
        <v>94.5</v>
      </c>
      <c r="U11" s="85">
        <v>101.9</v>
      </c>
      <c r="V11" s="40">
        <v>87</v>
      </c>
      <c r="W11" s="40">
        <v>65.099999999999994</v>
      </c>
      <c r="X11" s="85">
        <v>94.7</v>
      </c>
      <c r="Y11" s="85">
        <v>91.2</v>
      </c>
      <c r="Z11" s="85">
        <v>71.400000000000006</v>
      </c>
      <c r="AA11" s="85">
        <v>15.5</v>
      </c>
      <c r="AB11" s="85">
        <v>42.7</v>
      </c>
      <c r="AD11" s="1"/>
      <c r="AE11" s="1"/>
      <c r="AF11" s="1"/>
      <c r="AG11" s="1"/>
      <c r="AH11" s="1"/>
    </row>
    <row r="12" spans="1:34">
      <c r="A12" s="4" t="s">
        <v>164</v>
      </c>
      <c r="B12" s="12">
        <v>63.4</v>
      </c>
      <c r="C12" s="12">
        <v>51.6</v>
      </c>
      <c r="D12" s="12">
        <v>59</v>
      </c>
      <c r="E12" s="12">
        <v>60.4</v>
      </c>
      <c r="F12" s="12">
        <v>58.3</v>
      </c>
      <c r="G12" s="12">
        <v>58.9</v>
      </c>
      <c r="H12" s="12">
        <v>47.5</v>
      </c>
      <c r="I12" s="12">
        <v>34.1</v>
      </c>
      <c r="J12" s="12">
        <v>49.4</v>
      </c>
      <c r="K12" s="13">
        <v>59.4</v>
      </c>
      <c r="L12" s="13">
        <v>68.5</v>
      </c>
      <c r="M12" s="40">
        <v>83.5</v>
      </c>
      <c r="N12" s="40">
        <v>90.504999999999995</v>
      </c>
      <c r="O12" s="40">
        <v>118.221</v>
      </c>
      <c r="P12" s="40">
        <v>119.654</v>
      </c>
      <c r="Q12" s="40">
        <v>116.53884000000001</v>
      </c>
      <c r="R12" s="40">
        <v>140.54599999999999</v>
      </c>
      <c r="S12" s="40">
        <v>156.81</v>
      </c>
      <c r="T12" s="40">
        <v>154.1</v>
      </c>
      <c r="U12" s="85">
        <v>166.9</v>
      </c>
      <c r="V12" s="85">
        <v>152.4</v>
      </c>
      <c r="W12" s="102">
        <v>99</v>
      </c>
      <c r="X12" s="85">
        <v>146.80000000000001</v>
      </c>
      <c r="Y12" s="85">
        <v>147.4</v>
      </c>
      <c r="Z12" s="85">
        <v>120.2</v>
      </c>
      <c r="AA12" s="85">
        <v>24.2</v>
      </c>
      <c r="AB12" s="85">
        <v>71.3</v>
      </c>
      <c r="AD12" s="1"/>
      <c r="AE12" s="1"/>
      <c r="AF12" s="1"/>
      <c r="AG12" s="1"/>
      <c r="AH12" s="1"/>
    </row>
    <row r="13" spans="1:34">
      <c r="A13" s="4" t="s">
        <v>165</v>
      </c>
      <c r="B13" s="12">
        <v>36.799999999999997</v>
      </c>
      <c r="C13" s="12">
        <v>34.799999999999997</v>
      </c>
      <c r="D13" s="12">
        <v>43.1</v>
      </c>
      <c r="E13" s="12">
        <v>42.4</v>
      </c>
      <c r="F13" s="12">
        <v>41.7</v>
      </c>
      <c r="G13" s="12">
        <v>42.9</v>
      </c>
      <c r="H13" s="12">
        <v>38.4</v>
      </c>
      <c r="I13" s="12">
        <v>26.6</v>
      </c>
      <c r="J13" s="12">
        <v>37.4</v>
      </c>
      <c r="K13" s="13">
        <v>45.3</v>
      </c>
      <c r="L13" s="13">
        <v>49.3</v>
      </c>
      <c r="M13" s="40">
        <v>53.3</v>
      </c>
      <c r="N13" s="40">
        <v>55.636000000000003</v>
      </c>
      <c r="O13" s="40">
        <v>77.397000000000006</v>
      </c>
      <c r="P13" s="40">
        <v>69.134</v>
      </c>
      <c r="Q13" s="40">
        <v>65.285890000000009</v>
      </c>
      <c r="R13" s="40">
        <v>80.25</v>
      </c>
      <c r="S13" s="40">
        <v>83.29</v>
      </c>
      <c r="T13" s="40">
        <v>77.3</v>
      </c>
      <c r="U13" s="85">
        <v>92.3</v>
      </c>
      <c r="V13" s="85">
        <v>90.5</v>
      </c>
      <c r="W13" s="85">
        <v>64.099999999999994</v>
      </c>
      <c r="X13" s="85">
        <v>89.7</v>
      </c>
      <c r="Y13" s="85">
        <v>88.7</v>
      </c>
      <c r="Z13" s="85">
        <v>77</v>
      </c>
      <c r="AA13" s="85">
        <v>12.8</v>
      </c>
      <c r="AB13" s="85">
        <v>44</v>
      </c>
      <c r="AD13" s="1"/>
      <c r="AE13" s="1"/>
      <c r="AF13" s="1"/>
      <c r="AG13" s="1"/>
      <c r="AH13" s="1"/>
    </row>
    <row r="14" spans="1:34">
      <c r="A14" s="4" t="s">
        <v>169</v>
      </c>
      <c r="B14" s="12">
        <v>49.8</v>
      </c>
      <c r="C14" s="12">
        <v>46.6</v>
      </c>
      <c r="D14" s="12">
        <v>61.6</v>
      </c>
      <c r="E14" s="12">
        <v>60.6</v>
      </c>
      <c r="F14" s="12">
        <v>55.2</v>
      </c>
      <c r="G14" s="12">
        <v>54.4</v>
      </c>
      <c r="H14" s="12">
        <v>58.2</v>
      </c>
      <c r="I14" s="12">
        <v>56.6</v>
      </c>
      <c r="J14" s="12">
        <v>64.5</v>
      </c>
      <c r="K14" s="13">
        <v>80</v>
      </c>
      <c r="L14" s="13">
        <v>100</v>
      </c>
      <c r="M14" s="40">
        <v>102.2</v>
      </c>
      <c r="N14" s="40">
        <v>106.208</v>
      </c>
      <c r="O14" s="40">
        <v>131.64999997999988</v>
      </c>
      <c r="P14" s="40">
        <v>124.262</v>
      </c>
      <c r="Q14" s="40">
        <v>126.97547999999995</v>
      </c>
      <c r="R14" s="40">
        <v>135.28200000000001</v>
      </c>
      <c r="S14" s="40">
        <v>143.27600000000001</v>
      </c>
      <c r="T14" s="40">
        <v>132.1</v>
      </c>
      <c r="U14" s="85">
        <v>131.1</v>
      </c>
      <c r="V14" s="85">
        <v>132.5</v>
      </c>
      <c r="W14" s="85">
        <v>155.5</v>
      </c>
      <c r="X14" s="85">
        <v>138</v>
      </c>
      <c r="Y14" s="85">
        <v>121.2</v>
      </c>
      <c r="Z14" s="85">
        <v>134.69999999999999</v>
      </c>
      <c r="AA14" s="85">
        <v>28.4</v>
      </c>
      <c r="AB14" s="85">
        <v>82.3</v>
      </c>
      <c r="AD14" s="1"/>
      <c r="AE14" s="1"/>
      <c r="AF14" s="1"/>
      <c r="AG14" s="1"/>
      <c r="AH14" s="1"/>
    </row>
    <row r="15" spans="1:34">
      <c r="A15" s="20" t="s">
        <v>170</v>
      </c>
      <c r="B15" s="12">
        <v>37.299999999999997</v>
      </c>
      <c r="C15" s="12">
        <v>29</v>
      </c>
      <c r="D15" s="12">
        <v>35.299999999999997</v>
      </c>
      <c r="E15" s="12">
        <v>34.700000000000003</v>
      </c>
      <c r="F15" s="12">
        <v>32.200000000000003</v>
      </c>
      <c r="G15" s="12">
        <v>28.5</v>
      </c>
      <c r="H15" s="12">
        <v>26</v>
      </c>
      <c r="I15" s="12">
        <v>22.9</v>
      </c>
      <c r="J15" s="12">
        <v>28.9</v>
      </c>
      <c r="K15" s="13">
        <v>30.5</v>
      </c>
      <c r="L15" s="13">
        <v>34.9</v>
      </c>
      <c r="M15" s="40">
        <v>36.799999999999997</v>
      </c>
      <c r="N15" s="40">
        <v>41.116999999999997</v>
      </c>
      <c r="O15" s="40">
        <v>58.160999980000021</v>
      </c>
      <c r="P15" s="40">
        <v>51.378</v>
      </c>
      <c r="Q15" s="40">
        <v>55.676880000000025</v>
      </c>
      <c r="R15" s="40">
        <v>56.683999999999997</v>
      </c>
      <c r="S15" s="40">
        <v>63.265999999999998</v>
      </c>
      <c r="T15" s="40">
        <v>57.3</v>
      </c>
      <c r="U15" s="85">
        <v>59</v>
      </c>
      <c r="V15" s="85">
        <v>60.2</v>
      </c>
      <c r="W15" s="85">
        <v>66.8</v>
      </c>
      <c r="X15" s="85">
        <v>69.599999999999994</v>
      </c>
      <c r="Y15" s="85">
        <v>58</v>
      </c>
      <c r="Z15" s="85">
        <v>67.2</v>
      </c>
      <c r="AA15" s="85">
        <v>9</v>
      </c>
      <c r="AB15" s="85">
        <v>33.4</v>
      </c>
      <c r="AD15" s="1"/>
      <c r="AE15" s="1"/>
      <c r="AF15" s="1"/>
      <c r="AG15" s="1"/>
    </row>
    <row r="16" spans="1:34">
      <c r="A16" s="4" t="s">
        <v>171</v>
      </c>
      <c r="B16" s="12">
        <v>50.2</v>
      </c>
      <c r="C16" s="12">
        <v>46</v>
      </c>
      <c r="D16" s="12">
        <v>56.5</v>
      </c>
      <c r="E16" s="12">
        <v>58.1</v>
      </c>
      <c r="F16" s="12">
        <v>53.3</v>
      </c>
      <c r="G16" s="12">
        <v>51.4</v>
      </c>
      <c r="H16" s="12">
        <v>44.9</v>
      </c>
      <c r="I16" s="12">
        <v>38.799999999999997</v>
      </c>
      <c r="J16" s="12">
        <v>44.4</v>
      </c>
      <c r="K16" s="13">
        <v>48.1</v>
      </c>
      <c r="L16" s="13">
        <v>50.3</v>
      </c>
      <c r="M16" s="40">
        <v>57.4</v>
      </c>
      <c r="N16" s="40">
        <v>66.369</v>
      </c>
      <c r="O16" s="40">
        <v>90.847999999999999</v>
      </c>
      <c r="P16" s="40">
        <v>89.117999999999995</v>
      </c>
      <c r="Q16" s="40">
        <v>96.959400000000002</v>
      </c>
      <c r="R16" s="40">
        <v>109.152</v>
      </c>
      <c r="S16" s="40">
        <v>114.694</v>
      </c>
      <c r="T16" s="40">
        <v>112</v>
      </c>
      <c r="U16" s="85">
        <v>112.9</v>
      </c>
      <c r="V16" s="85">
        <v>126.2</v>
      </c>
      <c r="W16" s="85">
        <v>156.5</v>
      </c>
      <c r="X16" s="85">
        <v>159.5</v>
      </c>
      <c r="Y16" s="85">
        <v>149.9</v>
      </c>
      <c r="Z16" s="85">
        <v>175.5</v>
      </c>
      <c r="AA16" s="85">
        <v>29.2</v>
      </c>
      <c r="AB16" s="85">
        <v>93.1</v>
      </c>
      <c r="AD16" s="1"/>
      <c r="AE16" s="1"/>
      <c r="AF16" s="1"/>
      <c r="AG16" s="1"/>
      <c r="AH16" s="1"/>
    </row>
    <row r="17" spans="1:34">
      <c r="A17" s="4" t="s">
        <v>172</v>
      </c>
      <c r="B17" s="12">
        <v>39.6</v>
      </c>
      <c r="C17" s="12">
        <v>35.299999999999997</v>
      </c>
      <c r="D17" s="12">
        <v>40</v>
      </c>
      <c r="E17" s="12">
        <v>43.3</v>
      </c>
      <c r="F17" s="12">
        <v>42</v>
      </c>
      <c r="G17" s="12">
        <v>36.700000000000003</v>
      </c>
      <c r="H17" s="12">
        <v>36.799999999999997</v>
      </c>
      <c r="I17" s="12">
        <v>37</v>
      </c>
      <c r="J17" s="12">
        <v>47.9</v>
      </c>
      <c r="K17" s="13">
        <v>58.7</v>
      </c>
      <c r="L17" s="13">
        <v>66.8</v>
      </c>
      <c r="M17" s="40">
        <v>74.400000000000006</v>
      </c>
      <c r="N17" s="40">
        <v>78.058000000000007</v>
      </c>
      <c r="O17" s="40">
        <v>97.411999979999976</v>
      </c>
      <c r="P17" s="40">
        <v>85.805999999999997</v>
      </c>
      <c r="Q17" s="40">
        <v>89.818080000000052</v>
      </c>
      <c r="R17" s="40">
        <v>99.406000000000006</v>
      </c>
      <c r="S17" s="40">
        <v>98.343999999999994</v>
      </c>
      <c r="T17" s="40">
        <v>88</v>
      </c>
      <c r="U17" s="85">
        <v>85.9</v>
      </c>
      <c r="V17" s="85">
        <v>95.2</v>
      </c>
      <c r="W17" s="85">
        <v>114.9</v>
      </c>
      <c r="X17" s="85">
        <v>105.8</v>
      </c>
      <c r="Y17" s="85">
        <v>91.8</v>
      </c>
      <c r="Z17" s="85">
        <v>104.9</v>
      </c>
      <c r="AA17" s="85">
        <v>14.5</v>
      </c>
      <c r="AB17" s="85">
        <v>57</v>
      </c>
      <c r="AD17" s="1"/>
      <c r="AE17" s="1"/>
      <c r="AF17" s="1"/>
      <c r="AG17" s="1"/>
      <c r="AH17" s="1"/>
    </row>
    <row r="18" spans="1:34">
      <c r="A18" s="4" t="s">
        <v>173</v>
      </c>
      <c r="B18" s="12">
        <v>84.6</v>
      </c>
      <c r="C18" s="12">
        <v>74.900000000000006</v>
      </c>
      <c r="D18" s="12">
        <v>88.9</v>
      </c>
      <c r="E18" s="12">
        <v>96.8</v>
      </c>
      <c r="F18" s="12">
        <v>97.4</v>
      </c>
      <c r="G18" s="12">
        <v>99.1</v>
      </c>
      <c r="H18" s="12">
        <v>99.2</v>
      </c>
      <c r="I18" s="12">
        <v>87.5</v>
      </c>
      <c r="J18" s="12">
        <v>92.8</v>
      </c>
      <c r="K18" s="13">
        <v>107.4</v>
      </c>
      <c r="L18" s="13">
        <v>114.3</v>
      </c>
      <c r="M18" s="40">
        <v>114.8</v>
      </c>
      <c r="N18" s="40">
        <v>120.79900000000001</v>
      </c>
      <c r="O18" s="40">
        <v>158.90900002000004</v>
      </c>
      <c r="P18" s="40">
        <v>140.572</v>
      </c>
      <c r="Q18" s="40">
        <v>138.85767000000007</v>
      </c>
      <c r="R18" s="40">
        <v>149.952</v>
      </c>
      <c r="S18" s="40">
        <v>153.19200000000001</v>
      </c>
      <c r="T18" s="40">
        <v>130.19999999999999</v>
      </c>
      <c r="U18" s="85">
        <v>131.6</v>
      </c>
      <c r="V18" s="85">
        <v>138.9</v>
      </c>
      <c r="W18" s="85">
        <v>166.6</v>
      </c>
      <c r="X18" s="195">
        <v>156.80000000000001</v>
      </c>
      <c r="Y18" s="195">
        <v>139.19999999999999</v>
      </c>
      <c r="Z18" s="195">
        <v>147.69999999999999</v>
      </c>
      <c r="AA18" s="195">
        <v>21.7</v>
      </c>
      <c r="AB18" s="195">
        <v>72.8</v>
      </c>
      <c r="AD18" s="1"/>
      <c r="AE18" s="1"/>
      <c r="AF18" s="1"/>
      <c r="AG18" s="1"/>
      <c r="AH18" s="1"/>
    </row>
    <row r="19" spans="1:34">
      <c r="A19" s="4" t="s">
        <v>192</v>
      </c>
      <c r="B19" s="12">
        <v>8.6</v>
      </c>
      <c r="C19" s="12">
        <v>9.1999999999999993</v>
      </c>
      <c r="D19" s="12">
        <v>10.7</v>
      </c>
      <c r="E19" s="12">
        <v>14.6</v>
      </c>
      <c r="F19" s="12">
        <v>23.3</v>
      </c>
      <c r="G19" s="12">
        <v>23.5</v>
      </c>
      <c r="H19" s="12">
        <v>21.3</v>
      </c>
      <c r="I19" s="12">
        <v>22.8</v>
      </c>
      <c r="J19" s="12">
        <v>23.3</v>
      </c>
      <c r="K19" s="13">
        <v>29.7</v>
      </c>
      <c r="L19" s="13">
        <v>32.200000000000003</v>
      </c>
      <c r="M19" s="40">
        <v>27</v>
      </c>
      <c r="N19" s="40">
        <v>28.798999999999999</v>
      </c>
      <c r="O19" s="40">
        <v>28.233999979999968</v>
      </c>
      <c r="P19" s="40">
        <v>31.25</v>
      </c>
      <c r="Q19" s="40">
        <v>32.917999999999999</v>
      </c>
      <c r="R19" s="40">
        <v>36.628</v>
      </c>
      <c r="S19" s="40">
        <v>37.414000000000001</v>
      </c>
      <c r="T19" s="40">
        <v>38</v>
      </c>
      <c r="U19" s="85">
        <v>40.200000000000003</v>
      </c>
      <c r="V19" s="85">
        <v>38.9</v>
      </c>
      <c r="W19" s="102">
        <v>39</v>
      </c>
      <c r="X19" s="195">
        <v>39.9</v>
      </c>
      <c r="Y19" s="195">
        <v>45.9</v>
      </c>
      <c r="Z19" s="195">
        <v>46.5</v>
      </c>
      <c r="AA19" s="195">
        <v>5.5</v>
      </c>
      <c r="AB19" s="195">
        <v>29.5</v>
      </c>
      <c r="AD19" s="1"/>
      <c r="AE19" s="1"/>
      <c r="AF19" s="1"/>
      <c r="AG19" s="1"/>
      <c r="AH19" s="1"/>
    </row>
    <row r="20" spans="1:34" ht="21.75" customHeight="1">
      <c r="A20" s="4" t="s">
        <v>159</v>
      </c>
      <c r="B20" s="12">
        <v>31.5</v>
      </c>
      <c r="C20" s="12">
        <v>39.799999999999997</v>
      </c>
      <c r="D20" s="12">
        <v>45.5</v>
      </c>
      <c r="E20" s="12">
        <v>51.6</v>
      </c>
      <c r="F20" s="12">
        <v>48.9</v>
      </c>
      <c r="G20" s="12">
        <v>54.9</v>
      </c>
      <c r="H20" s="12">
        <v>61.5</v>
      </c>
      <c r="I20" s="12">
        <v>61</v>
      </c>
      <c r="J20" s="12">
        <v>73</v>
      </c>
      <c r="K20" s="13">
        <v>83</v>
      </c>
      <c r="L20" s="13">
        <v>90</v>
      </c>
      <c r="M20" s="40">
        <v>90.5</v>
      </c>
      <c r="N20" s="40">
        <v>96.585999999999999</v>
      </c>
      <c r="O20" s="40">
        <v>97.263000039999994</v>
      </c>
      <c r="P20" s="40">
        <v>92.058000000000007</v>
      </c>
      <c r="Q20" s="40">
        <v>97.712999999999994</v>
      </c>
      <c r="R20" s="40">
        <v>104.45</v>
      </c>
      <c r="S20" s="40">
        <v>110.86</v>
      </c>
      <c r="T20" s="40">
        <v>116.4</v>
      </c>
      <c r="U20" s="85">
        <v>130.5</v>
      </c>
      <c r="V20" s="85">
        <v>136.1</v>
      </c>
      <c r="W20" s="85">
        <v>132.19999999999999</v>
      </c>
      <c r="X20" s="195">
        <v>127.6</v>
      </c>
      <c r="Y20" s="102">
        <v>142</v>
      </c>
      <c r="Z20" s="102">
        <v>162.9</v>
      </c>
      <c r="AA20" s="102">
        <v>24.6</v>
      </c>
      <c r="AB20" s="102">
        <v>94.8</v>
      </c>
      <c r="AD20" s="1"/>
      <c r="AE20" s="1"/>
      <c r="AF20" s="1"/>
      <c r="AG20" s="1"/>
      <c r="AH20" s="1"/>
    </row>
    <row r="21" spans="1:34">
      <c r="A21" s="4" t="s">
        <v>147</v>
      </c>
      <c r="B21" s="12">
        <v>51.9</v>
      </c>
      <c r="C21" s="12">
        <v>52.1</v>
      </c>
      <c r="D21" s="12">
        <v>57.9</v>
      </c>
      <c r="E21" s="12">
        <v>68.099999999999994</v>
      </c>
      <c r="F21" s="12">
        <v>79.8</v>
      </c>
      <c r="G21" s="12">
        <v>94.1</v>
      </c>
      <c r="H21" s="12">
        <v>82.9</v>
      </c>
      <c r="I21" s="12">
        <v>90.3</v>
      </c>
      <c r="J21" s="12">
        <v>103.2</v>
      </c>
      <c r="K21" s="13">
        <v>110.7</v>
      </c>
      <c r="L21" s="13">
        <v>126.7</v>
      </c>
      <c r="M21" s="40">
        <v>135.80000000000001</v>
      </c>
      <c r="N21" s="40">
        <v>159.947</v>
      </c>
      <c r="O21" s="40">
        <v>209.25899997999991</v>
      </c>
      <c r="P21" s="40">
        <v>227.874</v>
      </c>
      <c r="Q21" s="40">
        <v>220.946</v>
      </c>
      <c r="R21" s="40">
        <v>240.84</v>
      </c>
      <c r="S21" s="40">
        <v>255.81</v>
      </c>
      <c r="T21" s="40">
        <v>268.10000000000002</v>
      </c>
      <c r="U21" s="85">
        <v>295.89999999999998</v>
      </c>
      <c r="V21" s="85">
        <v>311.89999999999998</v>
      </c>
      <c r="W21" s="102">
        <v>297</v>
      </c>
      <c r="X21" s="195">
        <v>316.89999999999998</v>
      </c>
      <c r="Y21" s="102">
        <v>308</v>
      </c>
      <c r="Z21" s="102">
        <v>314.10000000000002</v>
      </c>
      <c r="AA21" s="102">
        <v>36.4</v>
      </c>
      <c r="AB21" s="102">
        <v>151.69999999999999</v>
      </c>
      <c r="AD21" s="1"/>
      <c r="AE21" s="1"/>
      <c r="AF21" s="1"/>
      <c r="AG21" s="1"/>
      <c r="AH21" s="1"/>
    </row>
    <row r="22" spans="1:34">
      <c r="A22" s="4" t="s">
        <v>191</v>
      </c>
      <c r="B22" s="12">
        <v>10.1</v>
      </c>
      <c r="C22" s="12">
        <v>9.5</v>
      </c>
      <c r="D22" s="12">
        <v>11.5</v>
      </c>
      <c r="E22" s="12">
        <v>13.4</v>
      </c>
      <c r="F22" s="12">
        <v>15.5</v>
      </c>
      <c r="G22" s="12">
        <v>18.399999999999999</v>
      </c>
      <c r="H22" s="12">
        <v>20.8</v>
      </c>
      <c r="I22" s="12">
        <v>22.1</v>
      </c>
      <c r="J22" s="12">
        <v>21.9</v>
      </c>
      <c r="K22" s="13">
        <v>24.1</v>
      </c>
      <c r="L22" s="13">
        <v>25.8</v>
      </c>
      <c r="M22" s="40">
        <v>25.4</v>
      </c>
      <c r="N22" s="40">
        <v>23.355</v>
      </c>
      <c r="O22" s="40">
        <v>24.284000019999997</v>
      </c>
      <c r="P22" s="40">
        <v>23.85</v>
      </c>
      <c r="Q22" s="40">
        <v>22.446999999999999</v>
      </c>
      <c r="R22" s="40">
        <v>28.434000000000001</v>
      </c>
      <c r="S22" s="40">
        <v>28.2</v>
      </c>
      <c r="T22" s="40">
        <v>26.3</v>
      </c>
      <c r="U22" s="85">
        <v>27.5</v>
      </c>
      <c r="V22" s="85">
        <v>24.5</v>
      </c>
      <c r="W22" s="85">
        <v>27.4</v>
      </c>
      <c r="X22" s="195">
        <v>28.7</v>
      </c>
      <c r="Y22" s="195">
        <v>28.1</v>
      </c>
      <c r="Z22" s="195">
        <v>24.3</v>
      </c>
      <c r="AA22" s="195">
        <v>1.8</v>
      </c>
      <c r="AB22" s="195">
        <v>14.4</v>
      </c>
      <c r="AD22" s="1"/>
      <c r="AE22" s="1"/>
      <c r="AF22" s="1"/>
      <c r="AG22" s="1"/>
      <c r="AH22" s="1"/>
    </row>
    <row r="23" spans="1:34">
      <c r="A23" s="4" t="s">
        <v>578</v>
      </c>
      <c r="B23" s="12">
        <v>18.7</v>
      </c>
      <c r="C23" s="12">
        <v>24.8</v>
      </c>
      <c r="D23" s="12">
        <v>62.9</v>
      </c>
      <c r="E23" s="12">
        <v>130.6</v>
      </c>
      <c r="F23" s="12">
        <v>114</v>
      </c>
      <c r="G23" s="12">
        <v>73.8</v>
      </c>
      <c r="H23" s="12">
        <v>70.099999999999994</v>
      </c>
      <c r="I23" s="12">
        <v>69.099999999999994</v>
      </c>
      <c r="J23" s="12">
        <v>79.099999999999994</v>
      </c>
      <c r="K23" s="13">
        <v>87.3</v>
      </c>
      <c r="L23" s="13">
        <v>95.3</v>
      </c>
      <c r="M23" s="22">
        <v>113.7</v>
      </c>
      <c r="N23" s="94">
        <v>569.70000000000005</v>
      </c>
      <c r="O23" s="40">
        <v>766.7999999799996</v>
      </c>
      <c r="P23" s="40">
        <v>532.28800000000001</v>
      </c>
      <c r="Q23" s="40">
        <v>315.28368000000023</v>
      </c>
      <c r="R23" s="40">
        <v>336.98200000000003</v>
      </c>
      <c r="S23" s="40">
        <v>343.78199999999998</v>
      </c>
      <c r="T23" s="40">
        <v>454</v>
      </c>
      <c r="U23" s="85">
        <v>293.89999999999998</v>
      </c>
      <c r="V23" s="102">
        <v>93</v>
      </c>
      <c r="W23" s="102">
        <v>117.9</v>
      </c>
      <c r="X23" s="195">
        <v>132.80000000000001</v>
      </c>
      <c r="Y23" s="195">
        <v>104.9</v>
      </c>
      <c r="Z23" s="195">
        <v>101.2</v>
      </c>
      <c r="AA23" s="195">
        <v>7.7</v>
      </c>
      <c r="AB23" s="195">
        <v>26.3</v>
      </c>
      <c r="AD23" s="1"/>
      <c r="AE23" s="1"/>
      <c r="AF23" s="1"/>
      <c r="AH23" s="1"/>
    </row>
    <row r="24" spans="1:34" ht="21.75" customHeight="1">
      <c r="A24" s="4" t="s">
        <v>144</v>
      </c>
      <c r="B24" s="141">
        <v>0</v>
      </c>
      <c r="C24" s="141">
        <v>0</v>
      </c>
      <c r="D24" s="12">
        <v>2.6</v>
      </c>
      <c r="E24" s="12">
        <v>155.30000000000001</v>
      </c>
      <c r="F24" s="12">
        <v>206.4</v>
      </c>
      <c r="G24" s="12">
        <v>234.3</v>
      </c>
      <c r="H24" s="12">
        <v>202.1</v>
      </c>
      <c r="I24" s="12">
        <v>186.4</v>
      </c>
      <c r="J24" s="12">
        <v>200.8</v>
      </c>
      <c r="K24" s="13">
        <v>239.3</v>
      </c>
      <c r="L24" s="13">
        <v>246.9</v>
      </c>
      <c r="M24" s="40">
        <v>262.3</v>
      </c>
      <c r="N24" s="40">
        <v>270.91300000000001</v>
      </c>
      <c r="O24" s="40">
        <v>272.71699997999985</v>
      </c>
      <c r="P24" s="40">
        <v>247.77799999999999</v>
      </c>
      <c r="Q24" s="40">
        <v>244.304</v>
      </c>
      <c r="R24" s="40">
        <v>264.17</v>
      </c>
      <c r="S24" s="40">
        <v>268.42</v>
      </c>
      <c r="T24" s="40">
        <v>284.3</v>
      </c>
      <c r="U24" s="85">
        <v>307.8</v>
      </c>
      <c r="V24" s="102">
        <v>341</v>
      </c>
      <c r="W24" s="102">
        <v>315.2</v>
      </c>
      <c r="X24" s="195">
        <v>323.2</v>
      </c>
      <c r="Y24" s="195">
        <v>306</v>
      </c>
      <c r="Z24" s="195">
        <v>272.7</v>
      </c>
      <c r="AA24" s="195">
        <v>26.1</v>
      </c>
      <c r="AB24" s="195">
        <v>105.4</v>
      </c>
      <c r="AD24" s="1"/>
      <c r="AE24" s="1"/>
      <c r="AF24" s="1"/>
      <c r="AG24" s="1"/>
      <c r="AH24" s="1"/>
    </row>
    <row r="25" spans="1:34">
      <c r="A25" s="4" t="s">
        <v>177</v>
      </c>
      <c r="B25" s="141">
        <v>0</v>
      </c>
      <c r="C25" s="141">
        <v>0</v>
      </c>
      <c r="D25" s="141">
        <v>0</v>
      </c>
      <c r="E25" s="12">
        <v>21.4</v>
      </c>
      <c r="F25" s="12">
        <v>33.5</v>
      </c>
      <c r="G25" s="12">
        <v>36.5</v>
      </c>
      <c r="H25" s="12">
        <v>38.5</v>
      </c>
      <c r="I25" s="12">
        <v>38.9</v>
      </c>
      <c r="J25" s="12">
        <v>40.5</v>
      </c>
      <c r="K25" s="13">
        <v>42.3</v>
      </c>
      <c r="L25" s="13">
        <v>49</v>
      </c>
      <c r="M25" s="40">
        <v>45.7</v>
      </c>
      <c r="N25" s="40">
        <v>43.34</v>
      </c>
      <c r="O25" s="40">
        <v>58.47</v>
      </c>
      <c r="P25" s="40">
        <v>59.091999999999999</v>
      </c>
      <c r="Q25" s="40">
        <v>61.324100000000008</v>
      </c>
      <c r="R25" s="40">
        <v>55.17</v>
      </c>
      <c r="S25" s="40">
        <v>60.021999999999998</v>
      </c>
      <c r="T25" s="40">
        <v>69.8</v>
      </c>
      <c r="U25" s="85">
        <v>72.900000000000006</v>
      </c>
      <c r="V25" s="85">
        <v>68.400000000000006</v>
      </c>
      <c r="W25" s="85">
        <v>80.7</v>
      </c>
      <c r="X25" s="195">
        <v>66.2</v>
      </c>
      <c r="Y25" s="195">
        <v>74</v>
      </c>
      <c r="Z25" s="195">
        <v>67.599999999999994</v>
      </c>
      <c r="AA25" s="195">
        <v>6.4</v>
      </c>
      <c r="AB25" s="195">
        <v>32.9</v>
      </c>
      <c r="AD25" s="1"/>
      <c r="AE25" s="1"/>
      <c r="AF25" s="1"/>
      <c r="AG25" s="1"/>
      <c r="AH25" s="1"/>
    </row>
    <row r="26" spans="1:34" ht="21" customHeight="1">
      <c r="A26" s="4" t="s">
        <v>143</v>
      </c>
      <c r="B26" s="141">
        <v>0</v>
      </c>
      <c r="C26" s="141">
        <v>0</v>
      </c>
      <c r="D26" s="141">
        <v>0</v>
      </c>
      <c r="E26" s="141">
        <v>0</v>
      </c>
      <c r="F26" s="12">
        <v>16.2</v>
      </c>
      <c r="G26" s="12">
        <v>110.2</v>
      </c>
      <c r="H26" s="12">
        <v>126.4</v>
      </c>
      <c r="I26" s="12">
        <v>131.1</v>
      </c>
      <c r="J26" s="12">
        <v>158.9</v>
      </c>
      <c r="K26" s="13">
        <v>195.5</v>
      </c>
      <c r="L26" s="13">
        <v>206.4</v>
      </c>
      <c r="M26" s="40">
        <v>211.1</v>
      </c>
      <c r="N26" s="40">
        <v>202.46799999999999</v>
      </c>
      <c r="O26" s="40">
        <v>214.66400004000002</v>
      </c>
      <c r="P26" s="40">
        <v>205.33</v>
      </c>
      <c r="Q26" s="40">
        <v>195.54300000000001</v>
      </c>
      <c r="R26" s="40">
        <v>210.482</v>
      </c>
      <c r="S26" s="40">
        <v>206.12</v>
      </c>
      <c r="T26" s="40">
        <v>208.5</v>
      </c>
      <c r="U26" s="85">
        <v>224.1</v>
      </c>
      <c r="V26" s="85">
        <v>250.5</v>
      </c>
      <c r="W26" s="85">
        <v>236.7</v>
      </c>
      <c r="X26" s="195">
        <v>249.7</v>
      </c>
      <c r="Y26" s="195">
        <v>248.5</v>
      </c>
      <c r="Z26" s="195">
        <v>233.1</v>
      </c>
      <c r="AA26" s="195">
        <v>28.3</v>
      </c>
      <c r="AB26" s="195">
        <v>109.8</v>
      </c>
      <c r="AD26" s="1"/>
      <c r="AE26" s="1"/>
      <c r="AF26" s="1"/>
      <c r="AG26" s="1"/>
      <c r="AH26" s="1"/>
    </row>
    <row r="27" spans="1:34" ht="21.75" customHeight="1">
      <c r="A27" s="4" t="s">
        <v>185</v>
      </c>
      <c r="B27" s="141">
        <v>0</v>
      </c>
      <c r="C27" s="141">
        <v>0</v>
      </c>
      <c r="D27" s="141">
        <v>0</v>
      </c>
      <c r="E27" s="141">
        <v>0</v>
      </c>
      <c r="F27" s="141">
        <v>0</v>
      </c>
      <c r="G27" s="12">
        <v>1.5</v>
      </c>
      <c r="H27" s="12">
        <v>21.3</v>
      </c>
      <c r="I27" s="12">
        <v>23.9</v>
      </c>
      <c r="J27" s="12">
        <v>26.8</v>
      </c>
      <c r="K27" s="13">
        <v>29.4</v>
      </c>
      <c r="L27" s="13">
        <v>32.700000000000003</v>
      </c>
      <c r="M27" s="40">
        <v>50.3</v>
      </c>
      <c r="N27" s="40">
        <v>48.277000000000001</v>
      </c>
      <c r="O27" s="40">
        <v>42.936</v>
      </c>
      <c r="P27" s="40">
        <v>41.451999999999998</v>
      </c>
      <c r="Q27" s="40">
        <v>41.345949999999995</v>
      </c>
      <c r="R27" s="40">
        <v>47.932000000000002</v>
      </c>
      <c r="S27" s="40">
        <v>51.326000000000001</v>
      </c>
      <c r="T27" s="40">
        <v>112.7</v>
      </c>
      <c r="U27" s="85">
        <v>119.9</v>
      </c>
      <c r="V27" s="85">
        <v>124.9</v>
      </c>
      <c r="W27" s="85">
        <v>111.6</v>
      </c>
      <c r="X27" s="195">
        <v>101.3</v>
      </c>
      <c r="Y27" s="195">
        <v>94.9</v>
      </c>
      <c r="Z27" s="195">
        <v>98.9</v>
      </c>
      <c r="AA27" s="195">
        <v>9.6</v>
      </c>
      <c r="AB27" s="195">
        <v>40.4</v>
      </c>
      <c r="AD27" s="1"/>
      <c r="AE27" s="1"/>
      <c r="AF27" s="1"/>
      <c r="AH27" s="1"/>
    </row>
    <row r="28" spans="1:34" ht="21" customHeight="1">
      <c r="A28" s="4" t="s">
        <v>137</v>
      </c>
      <c r="B28" s="141">
        <v>0</v>
      </c>
      <c r="C28" s="141">
        <v>0</v>
      </c>
      <c r="D28" s="141">
        <v>0</v>
      </c>
      <c r="E28" s="141">
        <v>0</v>
      </c>
      <c r="F28" s="141">
        <v>0</v>
      </c>
      <c r="G28" s="141">
        <v>0</v>
      </c>
      <c r="H28" s="141">
        <v>0</v>
      </c>
      <c r="I28" s="12">
        <v>21.3</v>
      </c>
      <c r="J28" s="12">
        <v>26</v>
      </c>
      <c r="K28" s="13">
        <v>26.6</v>
      </c>
      <c r="L28" s="13">
        <v>28.4</v>
      </c>
      <c r="M28" s="40">
        <v>35.9</v>
      </c>
      <c r="N28" s="40">
        <v>41.878</v>
      </c>
      <c r="O28" s="40">
        <v>52.418999999999997</v>
      </c>
      <c r="P28" s="40">
        <v>51.094000000000001</v>
      </c>
      <c r="Q28" s="40">
        <v>49.768000000000001</v>
      </c>
      <c r="R28" s="40">
        <v>54.54</v>
      </c>
      <c r="S28" s="40">
        <v>55.235999999999997</v>
      </c>
      <c r="T28" s="40">
        <v>57.9</v>
      </c>
      <c r="U28" s="85">
        <v>57.4</v>
      </c>
      <c r="V28" s="85">
        <v>59.4</v>
      </c>
      <c r="W28" s="85">
        <v>52.9</v>
      </c>
      <c r="X28" s="195">
        <v>51.5</v>
      </c>
      <c r="Y28" s="195">
        <v>48.3</v>
      </c>
      <c r="Z28" s="195">
        <v>46.5</v>
      </c>
      <c r="AA28" s="195">
        <v>14.9</v>
      </c>
      <c r="AB28" s="195">
        <v>30.2</v>
      </c>
      <c r="AD28" s="1"/>
      <c r="AE28" s="1"/>
      <c r="AF28" s="1"/>
      <c r="AG28" s="1"/>
      <c r="AH28" s="1"/>
    </row>
    <row r="29" spans="1:34">
      <c r="A29" s="4" t="s">
        <v>148</v>
      </c>
      <c r="B29" s="141">
        <v>0</v>
      </c>
      <c r="C29" s="141">
        <v>0</v>
      </c>
      <c r="D29" s="141">
        <v>0</v>
      </c>
      <c r="E29" s="141">
        <v>0</v>
      </c>
      <c r="F29" s="141">
        <v>0</v>
      </c>
      <c r="G29" s="141">
        <v>0</v>
      </c>
      <c r="H29" s="141">
        <v>0</v>
      </c>
      <c r="I29" s="12">
        <v>66.599999999999994</v>
      </c>
      <c r="J29" s="12">
        <v>81.7</v>
      </c>
      <c r="K29" s="13">
        <v>89.8</v>
      </c>
      <c r="L29" s="13">
        <v>119.9</v>
      </c>
      <c r="M29" s="40">
        <v>121.8</v>
      </c>
      <c r="N29" s="40">
        <v>109.54300000000001</v>
      </c>
      <c r="O29" s="40">
        <v>135.1490000200001</v>
      </c>
      <c r="P29" s="40">
        <v>134.28399999999999</v>
      </c>
      <c r="Q29" s="40">
        <v>128.21299999999999</v>
      </c>
      <c r="R29" s="40">
        <v>132.80600000000001</v>
      </c>
      <c r="S29" s="40">
        <v>144.18199999999999</v>
      </c>
      <c r="T29" s="40">
        <v>159.6</v>
      </c>
      <c r="U29" s="85">
        <v>164.5</v>
      </c>
      <c r="V29" s="102">
        <v>166</v>
      </c>
      <c r="W29" s="102">
        <v>162.1</v>
      </c>
      <c r="X29" s="195">
        <v>177.3</v>
      </c>
      <c r="Y29" s="195">
        <v>178.1</v>
      </c>
      <c r="Z29" s="195">
        <v>171.8</v>
      </c>
      <c r="AA29" s="195">
        <v>30.3</v>
      </c>
      <c r="AB29" s="195">
        <v>78.8</v>
      </c>
      <c r="AD29" s="1"/>
      <c r="AE29" s="1"/>
      <c r="AF29" s="1"/>
      <c r="AG29" s="1"/>
      <c r="AH29" s="1"/>
    </row>
    <row r="30" spans="1:34">
      <c r="A30" s="4" t="s">
        <v>149</v>
      </c>
      <c r="B30" s="141">
        <v>0</v>
      </c>
      <c r="C30" s="141">
        <v>0</v>
      </c>
      <c r="D30" s="141">
        <v>0</v>
      </c>
      <c r="E30" s="141">
        <v>0</v>
      </c>
      <c r="F30" s="141">
        <v>0</v>
      </c>
      <c r="G30" s="141">
        <v>0</v>
      </c>
      <c r="H30" s="141">
        <v>0</v>
      </c>
      <c r="I30" s="12">
        <v>79.7</v>
      </c>
      <c r="J30" s="12">
        <v>125.8</v>
      </c>
      <c r="K30" s="13">
        <v>137.4</v>
      </c>
      <c r="L30" s="13">
        <v>159.80000000000001</v>
      </c>
      <c r="M30" s="40">
        <v>176.9</v>
      </c>
      <c r="N30" s="40">
        <v>190.029</v>
      </c>
      <c r="O30" s="40">
        <v>182.88900000000001</v>
      </c>
      <c r="P30" s="40">
        <v>194.184</v>
      </c>
      <c r="Q30" s="40">
        <v>181.959</v>
      </c>
      <c r="R30" s="40">
        <v>191.02600000000001</v>
      </c>
      <c r="S30" s="40">
        <v>206.93</v>
      </c>
      <c r="T30" s="40">
        <v>221.9</v>
      </c>
      <c r="U30" s="85">
        <v>242.8</v>
      </c>
      <c r="V30" s="102">
        <v>224</v>
      </c>
      <c r="W30" s="102">
        <v>234.8</v>
      </c>
      <c r="X30" s="195">
        <v>278.5</v>
      </c>
      <c r="Y30" s="195">
        <v>286.39999999999998</v>
      </c>
      <c r="Z30" s="195">
        <v>265.60000000000002</v>
      </c>
      <c r="AA30" s="195">
        <v>32.1</v>
      </c>
      <c r="AB30" s="195">
        <v>121.5</v>
      </c>
      <c r="AC30" s="195"/>
      <c r="AD30" s="1"/>
      <c r="AE30" s="1"/>
      <c r="AF30" s="1"/>
      <c r="AG30" s="1"/>
      <c r="AH30" s="1"/>
    </row>
    <row r="31" spans="1:34" ht="21" customHeight="1">
      <c r="A31" s="4" t="s">
        <v>150</v>
      </c>
      <c r="B31" s="141">
        <v>0</v>
      </c>
      <c r="C31" s="141">
        <v>0</v>
      </c>
      <c r="D31" s="141">
        <v>0</v>
      </c>
      <c r="E31" s="141">
        <v>0</v>
      </c>
      <c r="F31" s="141">
        <v>0</v>
      </c>
      <c r="G31" s="141">
        <v>0</v>
      </c>
      <c r="H31" s="141">
        <v>0</v>
      </c>
      <c r="I31" s="141">
        <v>0</v>
      </c>
      <c r="J31" s="12">
        <v>68.099999999999994</v>
      </c>
      <c r="K31" s="13">
        <v>295</v>
      </c>
      <c r="L31" s="13">
        <v>353.3</v>
      </c>
      <c r="M31" s="40">
        <v>367.6</v>
      </c>
      <c r="N31" s="40">
        <v>382.64499999999998</v>
      </c>
      <c r="O31" s="40">
        <v>434.24216002000003</v>
      </c>
      <c r="P31" s="40">
        <v>451.79</v>
      </c>
      <c r="Q31" s="40">
        <v>499.39658000000003</v>
      </c>
      <c r="R31" s="40">
        <v>646.01800000000003</v>
      </c>
      <c r="S31" s="40">
        <v>816.74800000000005</v>
      </c>
      <c r="T31" s="40">
        <v>960.3</v>
      </c>
      <c r="U31" s="85">
        <v>893.5</v>
      </c>
      <c r="V31" s="85">
        <v>889.5</v>
      </c>
      <c r="W31" s="102">
        <v>870</v>
      </c>
      <c r="X31" s="195">
        <v>888</v>
      </c>
      <c r="Y31" s="195">
        <v>914.6</v>
      </c>
      <c r="Z31" s="195">
        <v>905.2</v>
      </c>
      <c r="AA31" s="195">
        <v>128.69999999999999</v>
      </c>
      <c r="AB31" s="195">
        <v>289.60000000000002</v>
      </c>
      <c r="AD31" s="1"/>
      <c r="AE31" s="1"/>
      <c r="AF31" s="1"/>
      <c r="AG31" s="1"/>
      <c r="AH31" s="1"/>
    </row>
    <row r="32" spans="1:34" ht="21.75" customHeight="1">
      <c r="A32" s="4" t="s">
        <v>274</v>
      </c>
      <c r="B32" s="141">
        <v>0</v>
      </c>
      <c r="C32" s="141">
        <v>0</v>
      </c>
      <c r="D32" s="141">
        <v>0</v>
      </c>
      <c r="E32" s="141">
        <v>0</v>
      </c>
      <c r="F32" s="141">
        <v>0</v>
      </c>
      <c r="G32" s="141">
        <v>0</v>
      </c>
      <c r="H32" s="141">
        <v>0</v>
      </c>
      <c r="I32" s="141">
        <v>0</v>
      </c>
      <c r="J32" s="141">
        <v>0</v>
      </c>
      <c r="K32" s="141">
        <v>0</v>
      </c>
      <c r="L32" s="141">
        <v>0</v>
      </c>
      <c r="M32" s="40">
        <v>99.6</v>
      </c>
      <c r="N32" s="40">
        <v>110.965</v>
      </c>
      <c r="O32" s="40">
        <v>124.31100000000001</v>
      </c>
      <c r="P32" s="40">
        <v>131.666</v>
      </c>
      <c r="Q32" s="40">
        <v>134.255</v>
      </c>
      <c r="R32" s="40">
        <v>143.76599999999999</v>
      </c>
      <c r="S32" s="40">
        <v>142.02799999999999</v>
      </c>
      <c r="T32" s="40">
        <v>153.4</v>
      </c>
      <c r="U32" s="85">
        <v>177</v>
      </c>
      <c r="V32" s="85">
        <v>156.80000000000001</v>
      </c>
      <c r="W32" s="85">
        <v>133.80000000000001</v>
      </c>
      <c r="X32" s="195">
        <v>148.4</v>
      </c>
      <c r="Y32" s="195">
        <v>186.7</v>
      </c>
      <c r="Z32" s="195">
        <v>173.5</v>
      </c>
      <c r="AA32" s="195">
        <v>26.9</v>
      </c>
      <c r="AB32" s="195">
        <v>96.1</v>
      </c>
      <c r="AD32" s="1"/>
      <c r="AE32" s="1"/>
      <c r="AF32" s="1"/>
      <c r="AG32" s="1"/>
      <c r="AH32" s="1"/>
    </row>
    <row r="33" spans="1:34">
      <c r="A33" s="4" t="s">
        <v>273</v>
      </c>
      <c r="B33" s="141">
        <v>0</v>
      </c>
      <c r="C33" s="141">
        <v>0</v>
      </c>
      <c r="D33" s="141">
        <v>0</v>
      </c>
      <c r="E33" s="141">
        <v>0</v>
      </c>
      <c r="F33" s="141">
        <v>0</v>
      </c>
      <c r="G33" s="141">
        <v>0</v>
      </c>
      <c r="H33" s="141">
        <v>0</v>
      </c>
      <c r="I33" s="141">
        <v>0</v>
      </c>
      <c r="J33" s="141">
        <v>0</v>
      </c>
      <c r="K33" s="141">
        <v>0</v>
      </c>
      <c r="L33" s="40">
        <v>17.399999999999999</v>
      </c>
      <c r="M33" s="40">
        <v>95</v>
      </c>
      <c r="N33" s="40">
        <v>107.71899999999999</v>
      </c>
      <c r="O33" s="40">
        <v>109.53400002000001</v>
      </c>
      <c r="P33" s="40">
        <v>109.726</v>
      </c>
      <c r="Q33" s="40">
        <v>90.43</v>
      </c>
      <c r="R33" s="40">
        <v>94.445999999999998</v>
      </c>
      <c r="S33" s="40">
        <v>96.488</v>
      </c>
      <c r="T33" s="40">
        <v>98</v>
      </c>
      <c r="U33" s="85">
        <v>105.5</v>
      </c>
      <c r="V33" s="85">
        <v>91.6</v>
      </c>
      <c r="W33" s="85">
        <v>65.900000000000006</v>
      </c>
      <c r="X33" s="195">
        <v>92.2</v>
      </c>
      <c r="Y33" s="195">
        <v>84.7</v>
      </c>
      <c r="Z33" s="195">
        <v>75.400000000000006</v>
      </c>
      <c r="AA33" s="195">
        <v>18.3</v>
      </c>
      <c r="AB33" s="195">
        <v>37.1</v>
      </c>
      <c r="AD33" s="1"/>
      <c r="AE33" s="1"/>
      <c r="AF33" s="1"/>
      <c r="AG33" s="1"/>
      <c r="AH33" s="1"/>
    </row>
    <row r="34" spans="1:34">
      <c r="A34" s="4" t="s">
        <v>342</v>
      </c>
      <c r="B34" s="141">
        <v>0</v>
      </c>
      <c r="C34" s="141">
        <v>0</v>
      </c>
      <c r="D34" s="141">
        <v>0</v>
      </c>
      <c r="E34" s="141">
        <v>0</v>
      </c>
      <c r="F34" s="141">
        <v>0</v>
      </c>
      <c r="G34" s="141">
        <v>0</v>
      </c>
      <c r="H34" s="141">
        <v>0</v>
      </c>
      <c r="I34" s="141">
        <v>0</v>
      </c>
      <c r="J34" s="141">
        <v>0</v>
      </c>
      <c r="K34" s="141">
        <v>0</v>
      </c>
      <c r="L34" s="40">
        <v>3.5</v>
      </c>
      <c r="M34" s="40">
        <v>17.3</v>
      </c>
      <c r="N34" s="40">
        <v>23.48</v>
      </c>
      <c r="O34" s="40">
        <v>40.957000000000001</v>
      </c>
      <c r="P34" s="40">
        <v>49.83</v>
      </c>
      <c r="Q34" s="40">
        <v>57.109000000000002</v>
      </c>
      <c r="R34" s="40">
        <v>59.537999999999997</v>
      </c>
      <c r="S34" s="40">
        <v>62.526000000000003</v>
      </c>
      <c r="T34" s="40">
        <v>66.900000000000006</v>
      </c>
      <c r="U34" s="85">
        <v>74.900000000000006</v>
      </c>
      <c r="V34" s="85">
        <v>85.9</v>
      </c>
      <c r="W34" s="85">
        <v>105.5</v>
      </c>
      <c r="X34" s="195">
        <v>111.1</v>
      </c>
      <c r="Y34" s="195">
        <v>108.5</v>
      </c>
      <c r="Z34" s="195">
        <v>114</v>
      </c>
      <c r="AA34" s="195">
        <v>13.1</v>
      </c>
      <c r="AB34" s="195">
        <v>46</v>
      </c>
      <c r="AD34" s="1"/>
      <c r="AE34" s="1"/>
      <c r="AF34" s="1"/>
      <c r="AG34" s="1"/>
      <c r="AH34" s="1"/>
    </row>
    <row r="35" spans="1:34">
      <c r="A35" s="4" t="s">
        <v>271</v>
      </c>
      <c r="B35" s="141">
        <v>0</v>
      </c>
      <c r="C35" s="141">
        <v>0</v>
      </c>
      <c r="D35" s="141">
        <v>0</v>
      </c>
      <c r="E35" s="141">
        <v>0</v>
      </c>
      <c r="F35" s="141">
        <v>0</v>
      </c>
      <c r="G35" s="141">
        <v>0</v>
      </c>
      <c r="H35" s="141">
        <v>0</v>
      </c>
      <c r="I35" s="141">
        <v>0</v>
      </c>
      <c r="J35" s="141">
        <v>0</v>
      </c>
      <c r="K35" s="141">
        <v>0</v>
      </c>
      <c r="L35" s="40">
        <v>20</v>
      </c>
      <c r="M35" s="40">
        <v>81.099999999999994</v>
      </c>
      <c r="N35" s="40">
        <v>97.587999999999994</v>
      </c>
      <c r="O35" s="40">
        <v>99.504000000000005</v>
      </c>
      <c r="P35" s="40">
        <v>103.97199999999999</v>
      </c>
      <c r="Q35" s="40">
        <v>102.631</v>
      </c>
      <c r="R35" s="40">
        <v>106.30800000000001</v>
      </c>
      <c r="S35" s="40">
        <v>113.08799999999999</v>
      </c>
      <c r="T35" s="40">
        <v>111.4</v>
      </c>
      <c r="U35" s="85">
        <v>116.2</v>
      </c>
      <c r="V35" s="85">
        <v>113.5</v>
      </c>
      <c r="W35" s="85">
        <v>123.1</v>
      </c>
      <c r="X35" s="195">
        <v>107.2</v>
      </c>
      <c r="Y35" s="195">
        <v>121.4</v>
      </c>
      <c r="Z35" s="195">
        <v>127.9</v>
      </c>
      <c r="AA35" s="195">
        <v>7.6</v>
      </c>
      <c r="AB35" s="195">
        <v>39.6</v>
      </c>
      <c r="AD35" s="1"/>
      <c r="AE35" s="1"/>
      <c r="AF35" s="1"/>
      <c r="AG35" s="1"/>
      <c r="AH35" s="1"/>
    </row>
    <row r="36" spans="1:34">
      <c r="A36" s="4" t="s">
        <v>272</v>
      </c>
      <c r="B36" s="141">
        <v>0</v>
      </c>
      <c r="C36" s="141">
        <v>0</v>
      </c>
      <c r="D36" s="141">
        <v>0</v>
      </c>
      <c r="E36" s="141">
        <v>0</v>
      </c>
      <c r="F36" s="141">
        <v>0</v>
      </c>
      <c r="G36" s="141">
        <v>0</v>
      </c>
      <c r="H36" s="141">
        <v>0</v>
      </c>
      <c r="I36" s="141">
        <v>0</v>
      </c>
      <c r="J36" s="141">
        <v>0</v>
      </c>
      <c r="K36" s="141">
        <v>0</v>
      </c>
      <c r="L36" s="40">
        <v>83.2</v>
      </c>
      <c r="M36" s="40">
        <v>268.7</v>
      </c>
      <c r="N36" s="40">
        <v>307.91199999999998</v>
      </c>
      <c r="O36" s="40">
        <v>334.43599999999998</v>
      </c>
      <c r="P36" s="40">
        <v>323.08</v>
      </c>
      <c r="Q36" s="40">
        <v>316.83219999999989</v>
      </c>
      <c r="R36" s="40">
        <v>327.07</v>
      </c>
      <c r="S36" s="40">
        <v>342.70400000000001</v>
      </c>
      <c r="T36" s="40">
        <v>406.1</v>
      </c>
      <c r="U36" s="85">
        <v>420.1</v>
      </c>
      <c r="V36" s="85">
        <v>420.4</v>
      </c>
      <c r="W36" s="85">
        <v>434.5</v>
      </c>
      <c r="X36" s="195">
        <v>385.9</v>
      </c>
      <c r="Y36" s="195">
        <v>354.6</v>
      </c>
      <c r="Z36" s="195">
        <v>354.1</v>
      </c>
      <c r="AA36" s="195">
        <v>32.4</v>
      </c>
      <c r="AB36" s="195">
        <v>151.6</v>
      </c>
      <c r="AD36" s="1"/>
      <c r="AE36" s="1"/>
      <c r="AF36" s="1"/>
      <c r="AG36" s="1"/>
      <c r="AH36" s="1"/>
    </row>
    <row r="37" spans="1:34" ht="21.75" customHeight="1">
      <c r="A37" s="4" t="s">
        <v>310</v>
      </c>
      <c r="B37" s="141">
        <v>0</v>
      </c>
      <c r="C37" s="141">
        <v>0</v>
      </c>
      <c r="D37" s="141">
        <v>0</v>
      </c>
      <c r="E37" s="141">
        <v>0</v>
      </c>
      <c r="F37" s="141">
        <v>0</v>
      </c>
      <c r="G37" s="141">
        <v>0</v>
      </c>
      <c r="H37" s="141">
        <v>0</v>
      </c>
      <c r="I37" s="141">
        <v>0</v>
      </c>
      <c r="J37" s="141">
        <v>0</v>
      </c>
      <c r="K37" s="141">
        <v>0</v>
      </c>
      <c r="L37" s="141">
        <v>0</v>
      </c>
      <c r="M37" s="141">
        <v>0</v>
      </c>
      <c r="N37" s="141">
        <v>0</v>
      </c>
      <c r="O37" s="40">
        <v>336</v>
      </c>
      <c r="P37" s="40">
        <v>390</v>
      </c>
      <c r="Q37" s="40">
        <v>390.71300000000002</v>
      </c>
      <c r="R37" s="40">
        <v>401.14400000000001</v>
      </c>
      <c r="S37" s="40">
        <v>380.86399999999998</v>
      </c>
      <c r="T37" s="40">
        <v>383.8</v>
      </c>
      <c r="U37" s="85">
        <v>402.4</v>
      </c>
      <c r="V37" s="85">
        <v>386.5</v>
      </c>
      <c r="W37" s="85">
        <v>360.6</v>
      </c>
      <c r="X37" s="195">
        <v>388.2</v>
      </c>
      <c r="Y37" s="195">
        <v>370.5</v>
      </c>
      <c r="Z37" s="195">
        <v>393.4</v>
      </c>
      <c r="AA37" s="195">
        <v>70.7</v>
      </c>
      <c r="AB37" s="195">
        <v>259</v>
      </c>
      <c r="AD37" s="1"/>
      <c r="AE37" s="1"/>
      <c r="AF37" s="1"/>
      <c r="AG37" s="1"/>
      <c r="AH37" s="1"/>
    </row>
    <row r="38" spans="1:34" ht="21.75" customHeight="1">
      <c r="A38" s="4" t="s">
        <v>344</v>
      </c>
      <c r="B38" s="141">
        <v>0</v>
      </c>
      <c r="C38" s="141">
        <v>0</v>
      </c>
      <c r="D38" s="141">
        <v>0</v>
      </c>
      <c r="E38" s="141">
        <v>0</v>
      </c>
      <c r="F38" s="141">
        <v>0</v>
      </c>
      <c r="G38" s="141">
        <v>0</v>
      </c>
      <c r="H38" s="141">
        <v>0</v>
      </c>
      <c r="I38" s="141">
        <v>0</v>
      </c>
      <c r="J38" s="141">
        <v>0</v>
      </c>
      <c r="K38" s="141">
        <v>0</v>
      </c>
      <c r="L38" s="141">
        <v>0</v>
      </c>
      <c r="M38" s="141">
        <v>0</v>
      </c>
      <c r="N38" s="141">
        <v>0</v>
      </c>
      <c r="O38" s="141">
        <v>0</v>
      </c>
      <c r="P38" s="40">
        <v>56.496000000000002</v>
      </c>
      <c r="Q38" s="40">
        <v>73.069999999999993</v>
      </c>
      <c r="R38" s="40">
        <v>86.141999999999996</v>
      </c>
      <c r="S38" s="40">
        <v>92.47</v>
      </c>
      <c r="T38" s="40">
        <v>102.8</v>
      </c>
      <c r="U38" s="85">
        <v>112.9</v>
      </c>
      <c r="V38" s="85">
        <v>104.5</v>
      </c>
      <c r="W38" s="102">
        <v>96</v>
      </c>
      <c r="X38" s="195">
        <v>95.8</v>
      </c>
      <c r="Y38" s="195">
        <v>86.3</v>
      </c>
      <c r="Z38" s="195">
        <v>88.6</v>
      </c>
      <c r="AA38" s="195">
        <v>8.8000000000000007</v>
      </c>
      <c r="AB38" s="195">
        <v>45.4</v>
      </c>
      <c r="AD38" s="1"/>
      <c r="AE38" s="1"/>
      <c r="AF38" s="1"/>
      <c r="AG38" s="1"/>
      <c r="AH38" s="1"/>
    </row>
    <row r="39" spans="1:34" ht="21.75" customHeight="1">
      <c r="A39" s="4" t="s">
        <v>340</v>
      </c>
      <c r="B39" s="141">
        <v>0</v>
      </c>
      <c r="C39" s="141">
        <v>0</v>
      </c>
      <c r="D39" s="141">
        <v>0</v>
      </c>
      <c r="E39" s="141">
        <v>0</v>
      </c>
      <c r="F39" s="141">
        <v>0</v>
      </c>
      <c r="G39" s="141">
        <v>0</v>
      </c>
      <c r="H39" s="141">
        <v>0</v>
      </c>
      <c r="I39" s="141">
        <v>0</v>
      </c>
      <c r="J39" s="141">
        <v>0</v>
      </c>
      <c r="K39" s="141">
        <v>0</v>
      </c>
      <c r="L39" s="141">
        <v>0</v>
      </c>
      <c r="M39" s="141">
        <v>0</v>
      </c>
      <c r="N39" s="141">
        <v>0</v>
      </c>
      <c r="O39" s="141">
        <v>0</v>
      </c>
      <c r="P39" s="141">
        <v>0</v>
      </c>
      <c r="Q39" s="40">
        <v>12.394</v>
      </c>
      <c r="R39" s="40">
        <v>43.262</v>
      </c>
      <c r="S39" s="40">
        <v>42.646000000000001</v>
      </c>
      <c r="T39" s="40">
        <v>47.3</v>
      </c>
      <c r="U39" s="85">
        <v>51.5</v>
      </c>
      <c r="V39" s="85">
        <v>53.2</v>
      </c>
      <c r="W39" s="85">
        <v>56.9</v>
      </c>
      <c r="X39" s="195">
        <v>58</v>
      </c>
      <c r="Y39" s="195">
        <v>59.8</v>
      </c>
      <c r="Z39" s="195">
        <v>57.2</v>
      </c>
      <c r="AA39" s="195">
        <v>6.5</v>
      </c>
      <c r="AB39" s="195">
        <v>27.1</v>
      </c>
      <c r="AD39" s="1"/>
      <c r="AE39" s="1"/>
      <c r="AF39" s="1"/>
      <c r="AG39" s="1"/>
      <c r="AH39" s="1"/>
    </row>
    <row r="40" spans="1:34" ht="21" customHeight="1">
      <c r="A40" s="4" t="s">
        <v>341</v>
      </c>
      <c r="B40" s="141">
        <v>0</v>
      </c>
      <c r="C40" s="141">
        <v>0</v>
      </c>
      <c r="D40" s="141">
        <v>0</v>
      </c>
      <c r="E40" s="141">
        <v>0</v>
      </c>
      <c r="F40" s="141">
        <v>0</v>
      </c>
      <c r="G40" s="141">
        <v>0</v>
      </c>
      <c r="H40" s="141">
        <v>0</v>
      </c>
      <c r="I40" s="141">
        <v>0</v>
      </c>
      <c r="J40" s="141">
        <v>0</v>
      </c>
      <c r="K40" s="141">
        <v>0</v>
      </c>
      <c r="L40" s="141">
        <v>0</v>
      </c>
      <c r="M40" s="141">
        <v>0</v>
      </c>
      <c r="N40" s="141">
        <v>0</v>
      </c>
      <c r="O40" s="141">
        <v>0</v>
      </c>
      <c r="P40" s="141">
        <v>0</v>
      </c>
      <c r="Q40" s="40">
        <v>11.17</v>
      </c>
      <c r="R40" s="40">
        <v>126.08799999999999</v>
      </c>
      <c r="S40" s="40">
        <v>141.07599999999999</v>
      </c>
      <c r="T40" s="40">
        <v>164.7</v>
      </c>
      <c r="U40" s="85">
        <v>186.3</v>
      </c>
      <c r="V40" s="85">
        <v>215.4</v>
      </c>
      <c r="W40" s="85">
        <v>238.7</v>
      </c>
      <c r="X40" s="195">
        <v>249.8</v>
      </c>
      <c r="Y40" s="195">
        <v>260.10000000000002</v>
      </c>
      <c r="Z40" s="195">
        <v>251.8</v>
      </c>
      <c r="AA40" s="195">
        <v>35.9</v>
      </c>
      <c r="AB40" s="195">
        <v>134.4</v>
      </c>
      <c r="AD40" s="1"/>
      <c r="AE40" s="1"/>
      <c r="AF40" s="1"/>
      <c r="AH40" s="1"/>
    </row>
    <row r="41" spans="1:34">
      <c r="A41" s="4" t="s">
        <v>339</v>
      </c>
      <c r="B41" s="141">
        <v>0</v>
      </c>
      <c r="C41" s="141">
        <v>0</v>
      </c>
      <c r="D41" s="141">
        <v>0</v>
      </c>
      <c r="E41" s="141">
        <v>0</v>
      </c>
      <c r="F41" s="141">
        <v>0</v>
      </c>
      <c r="G41" s="141">
        <v>0</v>
      </c>
      <c r="H41" s="141">
        <v>0</v>
      </c>
      <c r="I41" s="141">
        <v>0</v>
      </c>
      <c r="J41" s="141">
        <v>0</v>
      </c>
      <c r="K41" s="141">
        <v>0</v>
      </c>
      <c r="L41" s="141">
        <v>0</v>
      </c>
      <c r="M41" s="141">
        <v>0</v>
      </c>
      <c r="N41" s="141">
        <v>0</v>
      </c>
      <c r="O41" s="141">
        <v>0</v>
      </c>
      <c r="P41" s="141">
        <v>0</v>
      </c>
      <c r="Q41" s="40">
        <v>11.12</v>
      </c>
      <c r="R41" s="40">
        <v>90.992000000000004</v>
      </c>
      <c r="S41" s="40">
        <v>92.995999999999995</v>
      </c>
      <c r="T41" s="40">
        <v>101.9</v>
      </c>
      <c r="U41" s="85">
        <v>109</v>
      </c>
      <c r="V41" s="85">
        <v>111.5</v>
      </c>
      <c r="W41" s="85">
        <v>88.7</v>
      </c>
      <c r="X41" s="195">
        <v>100.4</v>
      </c>
      <c r="Y41" s="195">
        <v>98.3</v>
      </c>
      <c r="Z41" s="195">
        <v>104.3</v>
      </c>
      <c r="AA41" s="195">
        <v>9.6</v>
      </c>
      <c r="AB41" s="195">
        <v>51.7</v>
      </c>
      <c r="AD41" s="1"/>
      <c r="AE41" s="1"/>
      <c r="AF41" s="1"/>
      <c r="AG41" s="1"/>
      <c r="AH41" s="1"/>
    </row>
    <row r="42" spans="1:34" ht="21" customHeight="1">
      <c r="A42" s="4" t="s">
        <v>337</v>
      </c>
      <c r="B42" s="141">
        <v>0</v>
      </c>
      <c r="C42" s="141">
        <v>0</v>
      </c>
      <c r="D42" s="141">
        <v>0</v>
      </c>
      <c r="E42" s="141">
        <v>0</v>
      </c>
      <c r="F42" s="141">
        <v>0</v>
      </c>
      <c r="G42" s="141">
        <v>0</v>
      </c>
      <c r="H42" s="141">
        <v>0</v>
      </c>
      <c r="I42" s="141">
        <v>0</v>
      </c>
      <c r="J42" s="141">
        <v>0</v>
      </c>
      <c r="K42" s="141">
        <v>0</v>
      </c>
      <c r="L42" s="141">
        <v>0</v>
      </c>
      <c r="M42" s="141">
        <v>0</v>
      </c>
      <c r="N42" s="141">
        <v>0</v>
      </c>
      <c r="O42" s="141">
        <v>0</v>
      </c>
      <c r="P42" s="141">
        <v>0</v>
      </c>
      <c r="Q42" s="141">
        <v>0</v>
      </c>
      <c r="R42" s="141">
        <v>0</v>
      </c>
      <c r="S42" s="40">
        <v>3.7879999999999998</v>
      </c>
      <c r="T42" s="40">
        <v>18.100000000000001</v>
      </c>
      <c r="U42" s="85">
        <v>15.5</v>
      </c>
      <c r="V42" s="85">
        <v>15.3</v>
      </c>
      <c r="W42" s="85">
        <v>15.5</v>
      </c>
      <c r="X42" s="195">
        <v>15.1</v>
      </c>
      <c r="Y42" s="195">
        <v>17.5</v>
      </c>
      <c r="Z42" s="195">
        <v>18</v>
      </c>
      <c r="AA42" s="195">
        <v>2.6</v>
      </c>
      <c r="AB42" s="195">
        <v>9.1999999999999993</v>
      </c>
      <c r="AD42" s="1"/>
      <c r="AE42" s="1"/>
      <c r="AF42" s="1"/>
      <c r="AG42" s="1"/>
      <c r="AH42" s="1"/>
    </row>
    <row r="43" spans="1:34" ht="21" customHeight="1">
      <c r="A43" s="4" t="s">
        <v>405</v>
      </c>
      <c r="B43" s="141">
        <v>0</v>
      </c>
      <c r="C43" s="141">
        <v>0</v>
      </c>
      <c r="D43" s="141">
        <v>0</v>
      </c>
      <c r="E43" s="141">
        <v>0</v>
      </c>
      <c r="F43" s="141">
        <v>0</v>
      </c>
      <c r="G43" s="141">
        <v>0</v>
      </c>
      <c r="H43" s="141">
        <v>0</v>
      </c>
      <c r="I43" s="141">
        <v>0</v>
      </c>
      <c r="J43" s="141">
        <v>0</v>
      </c>
      <c r="K43" s="141">
        <v>0</v>
      </c>
      <c r="L43" s="141">
        <v>0</v>
      </c>
      <c r="M43" s="141">
        <v>0</v>
      </c>
      <c r="N43" s="141">
        <v>0</v>
      </c>
      <c r="O43" s="141">
        <v>0</v>
      </c>
      <c r="P43" s="141">
        <v>0</v>
      </c>
      <c r="Q43" s="141">
        <v>0</v>
      </c>
      <c r="R43" s="141">
        <v>0</v>
      </c>
      <c r="S43" s="141">
        <v>0</v>
      </c>
      <c r="T43" s="141">
        <v>0</v>
      </c>
      <c r="U43" s="141">
        <v>0</v>
      </c>
      <c r="V43" s="85">
        <v>128.30000000000001</v>
      </c>
      <c r="W43" s="85">
        <v>274.8</v>
      </c>
      <c r="X43" s="195">
        <v>338.9</v>
      </c>
      <c r="Y43" s="195">
        <v>367</v>
      </c>
      <c r="Z43" s="195">
        <v>364.5</v>
      </c>
      <c r="AA43" s="195">
        <v>45.4</v>
      </c>
      <c r="AB43" s="195">
        <v>159</v>
      </c>
      <c r="AD43" s="1"/>
      <c r="AE43" s="1"/>
      <c r="AF43" s="1"/>
      <c r="AG43" s="1"/>
      <c r="AH43" s="1"/>
    </row>
    <row r="44" spans="1:34">
      <c r="A44" s="4" t="s">
        <v>406</v>
      </c>
      <c r="B44" s="141">
        <v>0</v>
      </c>
      <c r="C44" s="141">
        <v>0</v>
      </c>
      <c r="D44" s="141">
        <v>0</v>
      </c>
      <c r="E44" s="141">
        <v>0</v>
      </c>
      <c r="F44" s="141">
        <v>0</v>
      </c>
      <c r="G44" s="141">
        <v>0</v>
      </c>
      <c r="H44" s="141">
        <v>0</v>
      </c>
      <c r="I44" s="141">
        <v>0</v>
      </c>
      <c r="J44" s="141">
        <v>0</v>
      </c>
      <c r="K44" s="141">
        <v>0</v>
      </c>
      <c r="L44" s="141">
        <v>0</v>
      </c>
      <c r="M44" s="141">
        <v>0</v>
      </c>
      <c r="N44" s="141">
        <v>0</v>
      </c>
      <c r="O44" s="141">
        <v>0</v>
      </c>
      <c r="P44" s="141">
        <v>0</v>
      </c>
      <c r="Q44" s="141">
        <v>0</v>
      </c>
      <c r="R44" s="141">
        <v>0</v>
      </c>
      <c r="S44" s="141">
        <v>0</v>
      </c>
      <c r="T44" s="141">
        <v>0</v>
      </c>
      <c r="U44" s="141">
        <v>0</v>
      </c>
      <c r="V44" s="85">
        <v>213.8</v>
      </c>
      <c r="W44" s="85">
        <v>346.3</v>
      </c>
      <c r="X44" s="195">
        <v>356.3</v>
      </c>
      <c r="Y44" s="195">
        <v>360.4</v>
      </c>
      <c r="Z44" s="195">
        <v>328.4</v>
      </c>
      <c r="AA44" s="195">
        <v>37.5</v>
      </c>
      <c r="AB44" s="195">
        <v>186.9</v>
      </c>
      <c r="AC44" s="195"/>
      <c r="AD44" s="1"/>
      <c r="AE44" s="1"/>
      <c r="AF44" s="1"/>
      <c r="AG44" s="1"/>
      <c r="AH44" s="1"/>
    </row>
    <row r="45" spans="1:34">
      <c r="A45" s="4" t="s">
        <v>407</v>
      </c>
      <c r="B45" s="141">
        <v>0</v>
      </c>
      <c r="C45" s="141">
        <v>0</v>
      </c>
      <c r="D45" s="141">
        <v>0</v>
      </c>
      <c r="E45" s="141">
        <v>0</v>
      </c>
      <c r="F45" s="141">
        <v>0</v>
      </c>
      <c r="G45" s="141">
        <v>0</v>
      </c>
      <c r="H45" s="141">
        <v>0</v>
      </c>
      <c r="I45" s="141">
        <v>0</v>
      </c>
      <c r="J45" s="141">
        <v>0</v>
      </c>
      <c r="K45" s="141">
        <v>0</v>
      </c>
      <c r="L45" s="141">
        <v>0</v>
      </c>
      <c r="M45" s="141">
        <v>0</v>
      </c>
      <c r="N45" s="141">
        <v>0</v>
      </c>
      <c r="O45" s="141">
        <v>0</v>
      </c>
      <c r="P45" s="141">
        <v>0</v>
      </c>
      <c r="Q45" s="141">
        <v>0</v>
      </c>
      <c r="R45" s="141">
        <v>0</v>
      </c>
      <c r="S45" s="141">
        <v>0</v>
      </c>
      <c r="T45" s="141">
        <v>0</v>
      </c>
      <c r="U45" s="141">
        <v>0</v>
      </c>
      <c r="V45" s="85">
        <v>59.3</v>
      </c>
      <c r="W45" s="85">
        <v>98.2</v>
      </c>
      <c r="X45" s="195">
        <v>115.1</v>
      </c>
      <c r="Y45" s="195">
        <v>123.9</v>
      </c>
      <c r="Z45" s="195">
        <v>112.4</v>
      </c>
      <c r="AA45" s="195">
        <v>11.3</v>
      </c>
      <c r="AB45" s="195">
        <v>60</v>
      </c>
      <c r="AD45" s="1"/>
      <c r="AE45" s="1"/>
      <c r="AF45" s="1"/>
      <c r="AG45" s="1"/>
      <c r="AH45" s="1"/>
    </row>
    <row r="46" spans="1:34">
      <c r="A46" s="4" t="s">
        <v>411</v>
      </c>
      <c r="B46" s="141">
        <v>0</v>
      </c>
      <c r="C46" s="141">
        <v>0</v>
      </c>
      <c r="D46" s="141">
        <v>0</v>
      </c>
      <c r="E46" s="141">
        <v>0</v>
      </c>
      <c r="F46" s="141">
        <v>0</v>
      </c>
      <c r="G46" s="141">
        <v>0</v>
      </c>
      <c r="H46" s="141">
        <v>0</v>
      </c>
      <c r="I46" s="141">
        <v>0</v>
      </c>
      <c r="J46" s="141">
        <v>0</v>
      </c>
      <c r="K46" s="141">
        <v>0</v>
      </c>
      <c r="L46" s="141">
        <v>0</v>
      </c>
      <c r="M46" s="141">
        <v>0</v>
      </c>
      <c r="N46" s="141">
        <v>0</v>
      </c>
      <c r="O46" s="141">
        <v>0</v>
      </c>
      <c r="P46" s="141">
        <v>0</v>
      </c>
      <c r="Q46" s="141">
        <v>0</v>
      </c>
      <c r="R46" s="141">
        <v>0</v>
      </c>
      <c r="S46" s="141">
        <v>0</v>
      </c>
      <c r="T46" s="141">
        <v>0</v>
      </c>
      <c r="U46" s="141">
        <v>0</v>
      </c>
      <c r="V46" s="85">
        <v>86.4</v>
      </c>
      <c r="W46" s="85">
        <v>141.6</v>
      </c>
      <c r="X46" s="195">
        <v>157</v>
      </c>
      <c r="Y46" s="195">
        <v>154.19999999999999</v>
      </c>
      <c r="Z46" s="195">
        <v>139.19999999999999</v>
      </c>
      <c r="AA46" s="195">
        <v>13.9</v>
      </c>
      <c r="AB46" s="195">
        <v>75.599999999999994</v>
      </c>
      <c r="AD46" s="1"/>
      <c r="AE46" s="1"/>
      <c r="AF46" s="1"/>
      <c r="AG46" s="1"/>
      <c r="AH46" s="1"/>
    </row>
    <row r="47" spans="1:34">
      <c r="A47" s="4" t="s">
        <v>408</v>
      </c>
      <c r="B47" s="141">
        <v>0</v>
      </c>
      <c r="C47" s="141">
        <v>0</v>
      </c>
      <c r="D47" s="141">
        <v>0</v>
      </c>
      <c r="E47" s="141">
        <v>0</v>
      </c>
      <c r="F47" s="141">
        <v>0</v>
      </c>
      <c r="G47" s="141">
        <v>0</v>
      </c>
      <c r="H47" s="141">
        <v>0</v>
      </c>
      <c r="I47" s="141">
        <v>0</v>
      </c>
      <c r="J47" s="141">
        <v>0</v>
      </c>
      <c r="K47" s="141">
        <v>0</v>
      </c>
      <c r="L47" s="141">
        <v>0</v>
      </c>
      <c r="M47" s="141">
        <v>0</v>
      </c>
      <c r="N47" s="141">
        <v>0</v>
      </c>
      <c r="O47" s="141">
        <v>0</v>
      </c>
      <c r="P47" s="141">
        <v>0</v>
      </c>
      <c r="Q47" s="141">
        <v>0</v>
      </c>
      <c r="R47" s="141">
        <v>0</v>
      </c>
      <c r="S47" s="141">
        <v>0</v>
      </c>
      <c r="T47" s="141">
        <v>0</v>
      </c>
      <c r="U47" s="141">
        <v>0</v>
      </c>
      <c r="V47" s="85">
        <v>13.2</v>
      </c>
      <c r="W47" s="85">
        <v>22.2</v>
      </c>
      <c r="X47" s="195">
        <v>31.6</v>
      </c>
      <c r="Y47" s="195">
        <v>41.1</v>
      </c>
      <c r="Z47" s="195">
        <v>46.5</v>
      </c>
      <c r="AA47" s="195">
        <v>6.7</v>
      </c>
      <c r="AB47" s="195">
        <v>27.6</v>
      </c>
      <c r="AD47" s="1"/>
      <c r="AE47" s="1"/>
      <c r="AF47" s="1"/>
      <c r="AG47" s="1"/>
      <c r="AH47" s="1"/>
    </row>
    <row r="48" spans="1:34">
      <c r="A48" s="4" t="s">
        <v>409</v>
      </c>
      <c r="B48" s="141">
        <v>0</v>
      </c>
      <c r="C48" s="141">
        <v>0</v>
      </c>
      <c r="D48" s="141">
        <v>0</v>
      </c>
      <c r="E48" s="141">
        <v>0</v>
      </c>
      <c r="F48" s="141">
        <v>0</v>
      </c>
      <c r="G48" s="141">
        <v>0</v>
      </c>
      <c r="H48" s="141">
        <v>0</v>
      </c>
      <c r="I48" s="141">
        <v>0</v>
      </c>
      <c r="J48" s="141">
        <v>0</v>
      </c>
      <c r="K48" s="141">
        <v>0</v>
      </c>
      <c r="L48" s="141">
        <v>0</v>
      </c>
      <c r="M48" s="141">
        <v>0</v>
      </c>
      <c r="N48" s="141">
        <v>0</v>
      </c>
      <c r="O48" s="141">
        <v>0</v>
      </c>
      <c r="P48" s="141">
        <v>0</v>
      </c>
      <c r="Q48" s="141">
        <v>0</v>
      </c>
      <c r="R48" s="141">
        <v>0</v>
      </c>
      <c r="S48" s="141">
        <v>0</v>
      </c>
      <c r="T48" s="141">
        <v>0</v>
      </c>
      <c r="U48" s="141">
        <v>0</v>
      </c>
      <c r="V48" s="85">
        <v>39.700000000000003</v>
      </c>
      <c r="W48" s="85">
        <v>67.5</v>
      </c>
      <c r="X48" s="195">
        <v>69.8</v>
      </c>
      <c r="Y48" s="195">
        <v>71.2</v>
      </c>
      <c r="Z48" s="195">
        <v>70.7</v>
      </c>
      <c r="AA48" s="195">
        <v>8.3000000000000007</v>
      </c>
      <c r="AB48" s="195">
        <v>43.3</v>
      </c>
      <c r="AD48" s="1"/>
      <c r="AE48" s="1"/>
      <c r="AF48" s="1"/>
      <c r="AG48" s="1"/>
      <c r="AH48" s="1"/>
    </row>
    <row r="49" spans="1:34">
      <c r="A49" s="4" t="s">
        <v>410</v>
      </c>
      <c r="B49" s="141">
        <v>0</v>
      </c>
      <c r="C49" s="141">
        <v>0</v>
      </c>
      <c r="D49" s="141">
        <v>0</v>
      </c>
      <c r="E49" s="141">
        <v>0</v>
      </c>
      <c r="F49" s="141">
        <v>0</v>
      </c>
      <c r="G49" s="141">
        <v>0</v>
      </c>
      <c r="H49" s="141">
        <v>0</v>
      </c>
      <c r="I49" s="141">
        <v>0</v>
      </c>
      <c r="J49" s="141">
        <v>0</v>
      </c>
      <c r="K49" s="141">
        <v>0</v>
      </c>
      <c r="L49" s="141">
        <v>0</v>
      </c>
      <c r="M49" s="141">
        <v>0</v>
      </c>
      <c r="N49" s="141">
        <v>0</v>
      </c>
      <c r="O49" s="141">
        <v>0</v>
      </c>
      <c r="P49" s="141">
        <v>0</v>
      </c>
      <c r="Q49" s="141">
        <v>0</v>
      </c>
      <c r="R49" s="141">
        <v>0</v>
      </c>
      <c r="S49" s="141">
        <v>0</v>
      </c>
      <c r="T49" s="141">
        <v>0</v>
      </c>
      <c r="U49" s="141">
        <v>0</v>
      </c>
      <c r="V49" s="85">
        <v>300.60000000000002</v>
      </c>
      <c r="W49" s="85">
        <v>436.2</v>
      </c>
      <c r="X49" s="195">
        <v>437</v>
      </c>
      <c r="Y49" s="195">
        <v>443.8</v>
      </c>
      <c r="Z49" s="195">
        <v>420.2</v>
      </c>
      <c r="AA49" s="195">
        <v>38.5</v>
      </c>
      <c r="AB49" s="195">
        <v>203.7</v>
      </c>
      <c r="AD49" s="1"/>
      <c r="AE49" s="1"/>
      <c r="AF49" s="1"/>
      <c r="AG49" s="1"/>
      <c r="AH49" s="1"/>
    </row>
    <row r="50" spans="1:34" ht="21" customHeight="1">
      <c r="A50" s="4" t="s">
        <v>421</v>
      </c>
      <c r="B50" s="141">
        <v>0</v>
      </c>
      <c r="C50" s="141">
        <v>0</v>
      </c>
      <c r="D50" s="141">
        <v>0</v>
      </c>
      <c r="E50" s="141">
        <v>0</v>
      </c>
      <c r="F50" s="141">
        <v>0</v>
      </c>
      <c r="G50" s="141">
        <v>0</v>
      </c>
      <c r="H50" s="141">
        <v>0</v>
      </c>
      <c r="I50" s="141">
        <v>0</v>
      </c>
      <c r="J50" s="141">
        <v>0</v>
      </c>
      <c r="K50" s="141">
        <v>0</v>
      </c>
      <c r="L50" s="141">
        <v>0</v>
      </c>
      <c r="M50" s="141">
        <v>0</v>
      </c>
      <c r="N50" s="141">
        <v>0</v>
      </c>
      <c r="O50" s="141">
        <v>0</v>
      </c>
      <c r="P50" s="141">
        <v>0</v>
      </c>
      <c r="Q50" s="141">
        <v>0</v>
      </c>
      <c r="R50" s="141">
        <v>0</v>
      </c>
      <c r="S50" s="141">
        <v>0</v>
      </c>
      <c r="T50" s="141">
        <v>0</v>
      </c>
      <c r="U50" s="141">
        <v>0</v>
      </c>
      <c r="V50" s="141">
        <v>0</v>
      </c>
      <c r="W50" s="85">
        <v>58.4</v>
      </c>
      <c r="X50" s="195">
        <v>284.39999999999998</v>
      </c>
      <c r="Y50" s="195">
        <v>323.7</v>
      </c>
      <c r="Z50" s="195">
        <v>292.7</v>
      </c>
      <c r="AA50" s="195">
        <v>44.5</v>
      </c>
      <c r="AB50" s="195">
        <v>116.9</v>
      </c>
      <c r="AD50" s="1"/>
      <c r="AE50" s="1"/>
      <c r="AF50" s="1"/>
      <c r="AG50" s="1"/>
    </row>
    <row r="51" spans="1:34" ht="21" customHeight="1">
      <c r="A51" s="86" t="s">
        <v>449</v>
      </c>
      <c r="B51" s="141">
        <v>0</v>
      </c>
      <c r="C51" s="141">
        <v>0</v>
      </c>
      <c r="D51" s="141">
        <v>0</v>
      </c>
      <c r="E51" s="141">
        <v>0</v>
      </c>
      <c r="F51" s="141">
        <v>0</v>
      </c>
      <c r="G51" s="141">
        <v>0</v>
      </c>
      <c r="H51" s="141">
        <v>0</v>
      </c>
      <c r="I51" s="141">
        <v>0</v>
      </c>
      <c r="J51" s="141">
        <v>0</v>
      </c>
      <c r="K51" s="141">
        <v>0</v>
      </c>
      <c r="L51" s="141">
        <v>0</v>
      </c>
      <c r="M51" s="141">
        <v>0</v>
      </c>
      <c r="N51" s="141">
        <v>0</v>
      </c>
      <c r="O51" s="141">
        <v>0</v>
      </c>
      <c r="P51" s="141">
        <v>0</v>
      </c>
      <c r="Q51" s="141">
        <v>0</v>
      </c>
      <c r="R51" s="141">
        <v>0</v>
      </c>
      <c r="S51" s="141">
        <v>0</v>
      </c>
      <c r="T51" s="141">
        <v>0</v>
      </c>
      <c r="U51" s="141">
        <v>0</v>
      </c>
      <c r="V51" s="141">
        <v>0</v>
      </c>
      <c r="W51" s="141">
        <v>0</v>
      </c>
      <c r="X51" s="141">
        <v>0</v>
      </c>
      <c r="Y51" s="141">
        <v>0</v>
      </c>
      <c r="Z51" s="86">
        <v>43.5</v>
      </c>
      <c r="AA51" s="86">
        <v>29.8</v>
      </c>
      <c r="AB51" s="86">
        <v>107.8</v>
      </c>
      <c r="AD51" s="1"/>
      <c r="AE51" s="1"/>
      <c r="AF51" s="1"/>
    </row>
    <row r="52" spans="1:34" ht="21" customHeight="1">
      <c r="A52" s="86" t="s">
        <v>471</v>
      </c>
      <c r="B52" s="141">
        <v>0</v>
      </c>
      <c r="C52" s="141">
        <v>0</v>
      </c>
      <c r="D52" s="141">
        <v>0</v>
      </c>
      <c r="E52" s="141">
        <v>0</v>
      </c>
      <c r="F52" s="141">
        <v>0</v>
      </c>
      <c r="G52" s="141">
        <v>0</v>
      </c>
      <c r="H52" s="141">
        <v>0</v>
      </c>
      <c r="I52" s="141">
        <v>0</v>
      </c>
      <c r="J52" s="141">
        <v>0</v>
      </c>
      <c r="K52" s="141">
        <v>0</v>
      </c>
      <c r="L52" s="141">
        <v>0</v>
      </c>
      <c r="M52" s="141">
        <v>0</v>
      </c>
      <c r="N52" s="141">
        <v>0</v>
      </c>
      <c r="O52" s="141">
        <v>0</v>
      </c>
      <c r="P52" s="141">
        <v>0</v>
      </c>
      <c r="Q52" s="141">
        <v>0</v>
      </c>
      <c r="R52" s="141">
        <v>0</v>
      </c>
      <c r="S52" s="141">
        <v>0</v>
      </c>
      <c r="T52" s="141">
        <v>0</v>
      </c>
      <c r="U52" s="141">
        <v>0</v>
      </c>
      <c r="V52" s="141">
        <v>0</v>
      </c>
      <c r="W52" s="141">
        <v>0</v>
      </c>
      <c r="X52" s="141">
        <v>0</v>
      </c>
      <c r="Y52" s="141">
        <v>0</v>
      </c>
      <c r="Z52" s="141">
        <v>0</v>
      </c>
      <c r="AA52" s="187">
        <v>8.5</v>
      </c>
      <c r="AB52" s="187">
        <v>66.2</v>
      </c>
    </row>
    <row r="53" spans="1:34">
      <c r="A53" s="25"/>
      <c r="B53" s="25"/>
      <c r="C53" s="25"/>
      <c r="D53" s="25"/>
      <c r="E53" s="25"/>
      <c r="F53" s="25"/>
      <c r="G53" s="25"/>
      <c r="H53" s="25"/>
      <c r="I53" s="25"/>
      <c r="J53" s="25"/>
      <c r="K53" s="25"/>
      <c r="L53" s="25"/>
      <c r="M53" s="25"/>
      <c r="N53" s="25"/>
      <c r="O53" s="26"/>
      <c r="P53" s="26"/>
    </row>
    <row r="54" spans="1:34">
      <c r="A54" s="25"/>
      <c r="B54" s="25"/>
      <c r="C54" s="25"/>
      <c r="D54" s="25"/>
      <c r="E54" s="25"/>
      <c r="F54" s="25"/>
      <c r="G54" s="25"/>
      <c r="H54" s="25"/>
      <c r="I54" s="25"/>
      <c r="J54" s="25"/>
      <c r="K54" s="25"/>
      <c r="L54" s="25"/>
      <c r="M54" s="25"/>
      <c r="N54" s="25"/>
      <c r="O54" s="26"/>
      <c r="P54" s="26"/>
    </row>
    <row r="55" spans="1:34">
      <c r="A55" s="25"/>
      <c r="B55" s="25"/>
      <c r="C55" s="25"/>
      <c r="D55" s="25"/>
      <c r="E55" s="25"/>
      <c r="F55" s="25"/>
      <c r="G55" s="25"/>
      <c r="H55" s="25"/>
      <c r="I55" s="25"/>
      <c r="J55" s="25"/>
      <c r="K55" s="25"/>
      <c r="L55" s="25"/>
      <c r="M55" s="25"/>
      <c r="N55" s="25"/>
      <c r="O55" s="26"/>
      <c r="P55" s="26"/>
    </row>
    <row r="56" spans="1:34">
      <c r="A56" s="25"/>
      <c r="B56" s="25"/>
      <c r="C56" s="25"/>
      <c r="D56" s="25"/>
      <c r="E56" s="25"/>
      <c r="F56" s="25"/>
      <c r="G56" s="25"/>
      <c r="H56" s="25"/>
      <c r="I56" s="25"/>
      <c r="J56" s="25"/>
      <c r="K56" s="25"/>
      <c r="L56" s="25"/>
      <c r="M56" s="25"/>
      <c r="N56" s="25"/>
      <c r="O56" s="26"/>
      <c r="P56" s="26"/>
    </row>
    <row r="57" spans="1:34">
      <c r="A57" s="25"/>
      <c r="B57" s="25"/>
      <c r="C57" s="25"/>
      <c r="D57" s="25"/>
      <c r="E57" s="25"/>
      <c r="F57" s="1"/>
      <c r="G57" s="1"/>
      <c r="H57" s="1"/>
      <c r="I57" s="1"/>
      <c r="J57" s="1"/>
      <c r="K57" s="1"/>
      <c r="L57" s="1"/>
      <c r="M57" s="1"/>
      <c r="N57" s="1"/>
      <c r="O57" s="21"/>
      <c r="P57" s="21"/>
    </row>
    <row r="58" spans="1:34">
      <c r="A58" s="25"/>
      <c r="B58" s="25"/>
      <c r="C58" s="25"/>
      <c r="D58" s="25"/>
      <c r="E58" s="25"/>
    </row>
  </sheetData>
  <pageMargins left="0.74803149606299213" right="0.74803149606299213" top="0.59055118110236227" bottom="0.59055118110236227" header="0.51181102362204722" footer="0.51181102362204722"/>
  <pageSetup paperSize="9" scale="52" orientation="portrait" r:id="rId1"/>
  <headerFooter alignWithMargins="0">
    <oddHeader>&amp;R&amp;"Arial,Bold"&amp;14RAIL SERVICES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1">
    <pageSetUpPr fitToPage="1"/>
  </sheetPr>
  <dimension ref="A1:W22"/>
  <sheetViews>
    <sheetView zoomScale="75" zoomScaleNormal="75" workbookViewId="0">
      <pane xSplit="1" ySplit="6" topLeftCell="W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40.44140625" style="195" customWidth="1"/>
    <col min="2" max="22" width="9.33203125" style="85" customWidth="1"/>
    <col min="23" max="16384" width="8.88671875" style="85"/>
  </cols>
  <sheetData>
    <row r="1" spans="1:23" ht="15.75">
      <c r="A1" s="58" t="s">
        <v>612</v>
      </c>
    </row>
    <row r="2" spans="1:23">
      <c r="A2" s="106" t="s">
        <v>481</v>
      </c>
    </row>
    <row r="3" spans="1:23">
      <c r="A3" s="107" t="s">
        <v>482</v>
      </c>
    </row>
    <row r="4" spans="1:23">
      <c r="A4" s="5" t="s">
        <v>420</v>
      </c>
    </row>
    <row r="5" spans="1:23" ht="15.75">
      <c r="A5" s="148" t="s">
        <v>611</v>
      </c>
      <c r="B5" s="120" t="s">
        <v>59</v>
      </c>
      <c r="C5" s="120" t="s">
        <v>73</v>
      </c>
      <c r="D5" s="120" t="s">
        <v>75</v>
      </c>
      <c r="E5" s="144" t="s">
        <v>77</v>
      </c>
      <c r="F5" s="144" t="s">
        <v>116</v>
      </c>
      <c r="G5" s="144" t="s">
        <v>197</v>
      </c>
      <c r="H5" s="144" t="s">
        <v>275</v>
      </c>
      <c r="I5" s="144" t="s">
        <v>277</v>
      </c>
      <c r="J5" s="144" t="s">
        <v>292</v>
      </c>
      <c r="K5" s="144" t="s">
        <v>304</v>
      </c>
      <c r="L5" s="144" t="s">
        <v>309</v>
      </c>
      <c r="M5" s="144" t="s">
        <v>317</v>
      </c>
      <c r="N5" s="144" t="s">
        <v>325</v>
      </c>
      <c r="O5" s="144" t="s">
        <v>336</v>
      </c>
      <c r="P5" s="144" t="s">
        <v>353</v>
      </c>
      <c r="Q5" s="144" t="s">
        <v>400</v>
      </c>
      <c r="R5" s="144" t="s">
        <v>412</v>
      </c>
      <c r="S5" s="144" t="s">
        <v>423</v>
      </c>
      <c r="T5" s="144" t="s">
        <v>434</v>
      </c>
      <c r="U5" s="144" t="s">
        <v>448</v>
      </c>
      <c r="V5" s="144" t="s">
        <v>469</v>
      </c>
      <c r="W5" s="144" t="s">
        <v>779</v>
      </c>
    </row>
    <row r="6" spans="1:23">
      <c r="A6" s="30"/>
      <c r="B6" s="5"/>
      <c r="C6" s="5"/>
      <c r="D6" s="5"/>
      <c r="E6" s="5"/>
      <c r="F6" s="219"/>
      <c r="G6" s="86"/>
      <c r="H6" s="219"/>
      <c r="I6" s="219"/>
      <c r="J6" s="219"/>
      <c r="K6" s="219"/>
      <c r="L6" s="219"/>
      <c r="M6" s="219"/>
      <c r="N6" s="86"/>
      <c r="O6" s="86"/>
      <c r="P6" s="86"/>
      <c r="Q6" s="86"/>
      <c r="R6" s="86"/>
      <c r="S6" s="86"/>
      <c r="T6" s="86"/>
      <c r="U6" s="86"/>
      <c r="V6" s="195"/>
      <c r="W6" s="219" t="s">
        <v>288</v>
      </c>
    </row>
    <row r="7" spans="1:23" ht="18">
      <c r="A7" s="30" t="s">
        <v>598</v>
      </c>
      <c r="B7" s="220">
        <v>71.097666462462399</v>
      </c>
      <c r="C7" s="220">
        <v>69.993864042856003</v>
      </c>
      <c r="D7" s="220">
        <v>70.819416350271794</v>
      </c>
      <c r="E7" s="145">
        <v>74.099999999999994</v>
      </c>
      <c r="F7" s="145">
        <v>77.5</v>
      </c>
      <c r="G7" s="143">
        <v>83.5</v>
      </c>
      <c r="H7" s="143">
        <v>82.7</v>
      </c>
      <c r="I7" s="230">
        <v>0</v>
      </c>
      <c r="J7" s="230">
        <v>0</v>
      </c>
      <c r="K7" s="230">
        <v>0</v>
      </c>
      <c r="L7" s="230">
        <v>0</v>
      </c>
      <c r="M7" s="230">
        <v>0</v>
      </c>
      <c r="N7" s="230">
        <v>0</v>
      </c>
      <c r="O7" s="230">
        <v>0</v>
      </c>
      <c r="P7" s="230">
        <v>0</v>
      </c>
      <c r="Q7" s="230">
        <v>0</v>
      </c>
      <c r="R7" s="230">
        <v>0</v>
      </c>
      <c r="S7" s="230">
        <v>0</v>
      </c>
      <c r="T7" s="230">
        <v>0</v>
      </c>
      <c r="U7" s="230">
        <v>0</v>
      </c>
      <c r="V7" s="230" t="s">
        <v>5</v>
      </c>
      <c r="W7" s="230" t="s">
        <v>5</v>
      </c>
    </row>
    <row r="8" spans="1:23">
      <c r="A8" s="30" t="s">
        <v>599</v>
      </c>
      <c r="B8" s="230">
        <v>0</v>
      </c>
      <c r="C8" s="230">
        <v>0</v>
      </c>
      <c r="D8" s="230">
        <v>0</v>
      </c>
      <c r="E8" s="230">
        <v>0</v>
      </c>
      <c r="F8" s="230">
        <v>0</v>
      </c>
      <c r="G8" s="230">
        <v>0</v>
      </c>
      <c r="H8" s="230">
        <v>0</v>
      </c>
      <c r="I8" s="230">
        <v>0</v>
      </c>
      <c r="J8" s="143">
        <v>86.9</v>
      </c>
      <c r="K8" s="143">
        <v>87.4</v>
      </c>
      <c r="L8" s="143">
        <v>83.3</v>
      </c>
      <c r="M8" s="143">
        <v>86.6</v>
      </c>
      <c r="N8" s="231">
        <v>83.9</v>
      </c>
      <c r="O8" s="232">
        <v>84.2</v>
      </c>
      <c r="P8" s="230">
        <v>0</v>
      </c>
      <c r="Q8" s="230">
        <v>0</v>
      </c>
      <c r="R8" s="230">
        <v>0</v>
      </c>
      <c r="S8" s="230">
        <v>0</v>
      </c>
      <c r="T8" s="230">
        <v>0</v>
      </c>
      <c r="U8" s="230">
        <v>0</v>
      </c>
      <c r="V8" s="230" t="s">
        <v>5</v>
      </c>
      <c r="W8" s="230" t="s">
        <v>5</v>
      </c>
    </row>
    <row r="9" spans="1:23">
      <c r="A9" s="30" t="s">
        <v>600</v>
      </c>
      <c r="B9" s="230">
        <v>0</v>
      </c>
      <c r="C9" s="230">
        <v>0</v>
      </c>
      <c r="D9" s="230">
        <v>0</v>
      </c>
      <c r="E9" s="230">
        <v>0</v>
      </c>
      <c r="F9" s="230">
        <v>0</v>
      </c>
      <c r="G9" s="230">
        <v>0</v>
      </c>
      <c r="H9" s="230">
        <v>0</v>
      </c>
      <c r="I9" s="230">
        <v>0</v>
      </c>
      <c r="J9" s="230">
        <v>0</v>
      </c>
      <c r="K9" s="230">
        <v>0</v>
      </c>
      <c r="L9" s="230">
        <v>0</v>
      </c>
      <c r="M9" s="230">
        <v>0</v>
      </c>
      <c r="N9" s="230">
        <v>0</v>
      </c>
      <c r="O9" s="230">
        <v>0</v>
      </c>
      <c r="P9" s="233">
        <v>88.611149839663796</v>
      </c>
      <c r="Q9" s="170">
        <v>85.2</v>
      </c>
      <c r="R9" s="233">
        <v>83.094264300111547</v>
      </c>
      <c r="S9" s="233">
        <v>81.507829038964005</v>
      </c>
      <c r="T9" s="233" t="s">
        <v>5</v>
      </c>
      <c r="U9" s="233" t="s">
        <v>5</v>
      </c>
      <c r="V9" s="233" t="s">
        <v>5</v>
      </c>
      <c r="W9" s="233" t="s">
        <v>5</v>
      </c>
    </row>
    <row r="10" spans="1:23">
      <c r="A10" s="146" t="s">
        <v>601</v>
      </c>
      <c r="B10" s="230">
        <v>0</v>
      </c>
      <c r="C10" s="230">
        <v>0</v>
      </c>
      <c r="D10" s="230">
        <v>0</v>
      </c>
      <c r="E10" s="230">
        <v>0</v>
      </c>
      <c r="F10" s="230">
        <v>0</v>
      </c>
      <c r="G10" s="230">
        <v>0</v>
      </c>
      <c r="H10" s="230">
        <v>0</v>
      </c>
      <c r="I10" s="230">
        <v>0</v>
      </c>
      <c r="J10" s="230">
        <v>0</v>
      </c>
      <c r="K10" s="230">
        <v>0</v>
      </c>
      <c r="L10" s="230">
        <v>0</v>
      </c>
      <c r="M10" s="230">
        <v>0</v>
      </c>
      <c r="N10" s="230">
        <v>0</v>
      </c>
      <c r="O10" s="230">
        <v>0</v>
      </c>
      <c r="P10" s="230">
        <v>0</v>
      </c>
      <c r="Q10" s="230">
        <v>0</v>
      </c>
      <c r="R10" s="230">
        <v>0</v>
      </c>
      <c r="S10" s="230">
        <v>0</v>
      </c>
      <c r="T10" s="233">
        <v>74.83443708609272</v>
      </c>
      <c r="U10" s="233">
        <v>77.120765284627396</v>
      </c>
      <c r="V10" s="233">
        <v>92.354524642129363</v>
      </c>
      <c r="W10" s="234">
        <v>87.650204218543436</v>
      </c>
    </row>
    <row r="11" spans="1:23">
      <c r="A11" s="30" t="s">
        <v>602</v>
      </c>
      <c r="B11" s="220">
        <v>86.824914013161205</v>
      </c>
      <c r="C11" s="220">
        <v>82.1594996329232</v>
      </c>
      <c r="D11" s="220">
        <v>82.119612801767204</v>
      </c>
      <c r="E11" s="145">
        <v>85.5</v>
      </c>
      <c r="F11" s="145">
        <v>83.1</v>
      </c>
      <c r="G11" s="143">
        <v>85.8</v>
      </c>
      <c r="H11" s="143">
        <v>88.8</v>
      </c>
      <c r="I11" s="143">
        <v>90.6</v>
      </c>
      <c r="J11" s="143">
        <v>90.7</v>
      </c>
      <c r="K11" s="143">
        <v>90.6</v>
      </c>
      <c r="L11" s="143">
        <v>90.1</v>
      </c>
      <c r="M11" s="143">
        <v>90.7</v>
      </c>
      <c r="N11" s="235">
        <v>93</v>
      </c>
      <c r="O11" s="232">
        <v>91.4</v>
      </c>
      <c r="P11" s="236">
        <v>90.463969780073199</v>
      </c>
      <c r="Q11" s="230">
        <v>0</v>
      </c>
      <c r="R11" s="230">
        <v>0</v>
      </c>
      <c r="S11" s="230">
        <v>0</v>
      </c>
      <c r="T11" s="230">
        <v>0</v>
      </c>
      <c r="U11" s="230">
        <v>0</v>
      </c>
      <c r="V11" s="230" t="s">
        <v>5</v>
      </c>
      <c r="W11" s="230" t="s">
        <v>5</v>
      </c>
    </row>
    <row r="12" spans="1:23">
      <c r="A12" s="30" t="s">
        <v>603</v>
      </c>
      <c r="B12" s="230">
        <v>0</v>
      </c>
      <c r="C12" s="230">
        <v>0</v>
      </c>
      <c r="D12" s="230">
        <v>0</v>
      </c>
      <c r="E12" s="230">
        <v>0</v>
      </c>
      <c r="F12" s="230">
        <v>0</v>
      </c>
      <c r="G12" s="230">
        <v>0</v>
      </c>
      <c r="H12" s="230">
        <v>0</v>
      </c>
      <c r="I12" s="230">
        <v>0</v>
      </c>
      <c r="J12" s="230">
        <v>0</v>
      </c>
      <c r="K12" s="230">
        <v>0</v>
      </c>
      <c r="L12" s="230">
        <v>0</v>
      </c>
      <c r="M12" s="230">
        <v>0</v>
      </c>
      <c r="N12" s="230">
        <v>0</v>
      </c>
      <c r="O12" s="230">
        <v>0</v>
      </c>
      <c r="P12" s="230">
        <v>0</v>
      </c>
      <c r="Q12" s="170">
        <v>90.6</v>
      </c>
      <c r="R12" s="233">
        <v>90.334996397960325</v>
      </c>
      <c r="S12" s="233">
        <v>89.480766290796183</v>
      </c>
      <c r="T12" s="233">
        <v>87.372149702845846</v>
      </c>
      <c r="U12" s="233">
        <v>88.362397797907349</v>
      </c>
      <c r="V12" s="233">
        <v>93.082161321750704</v>
      </c>
      <c r="W12" s="234">
        <v>90.191407857054813</v>
      </c>
    </row>
    <row r="13" spans="1:23">
      <c r="A13" s="30" t="s">
        <v>604</v>
      </c>
      <c r="B13" s="220">
        <v>54.626734801904099</v>
      </c>
      <c r="C13" s="220">
        <v>62.487045172981702</v>
      </c>
      <c r="D13" s="220">
        <v>61.704373948972901</v>
      </c>
      <c r="E13" s="145">
        <v>72.2</v>
      </c>
      <c r="F13" s="145">
        <v>77.8</v>
      </c>
      <c r="G13" s="143">
        <v>80.900000000000006</v>
      </c>
      <c r="H13" s="143">
        <v>83.9</v>
      </c>
      <c r="I13" s="230">
        <v>0</v>
      </c>
      <c r="J13" s="230">
        <v>0</v>
      </c>
      <c r="K13" s="230">
        <v>0</v>
      </c>
      <c r="L13" s="230">
        <v>0</v>
      </c>
      <c r="M13" s="230">
        <v>0</v>
      </c>
      <c r="N13" s="230">
        <v>0</v>
      </c>
      <c r="O13" s="230">
        <v>0</v>
      </c>
      <c r="P13" s="230">
        <v>0</v>
      </c>
      <c r="Q13" s="230">
        <v>0</v>
      </c>
      <c r="R13" s="230">
        <v>0</v>
      </c>
      <c r="S13" s="230">
        <v>0</v>
      </c>
      <c r="T13" s="230">
        <v>0</v>
      </c>
      <c r="U13" s="230">
        <v>0</v>
      </c>
      <c r="V13" s="230" t="s">
        <v>5</v>
      </c>
      <c r="W13" s="230" t="s">
        <v>5</v>
      </c>
    </row>
    <row r="14" spans="1:23">
      <c r="A14" s="30" t="s">
        <v>605</v>
      </c>
      <c r="B14" s="230">
        <v>0</v>
      </c>
      <c r="C14" s="230">
        <v>0</v>
      </c>
      <c r="D14" s="230">
        <v>0</v>
      </c>
      <c r="E14" s="230">
        <v>0</v>
      </c>
      <c r="F14" s="230">
        <v>0</v>
      </c>
      <c r="G14" s="230">
        <v>0</v>
      </c>
      <c r="H14" s="230">
        <v>0</v>
      </c>
      <c r="I14" s="143">
        <v>87</v>
      </c>
      <c r="J14" s="143">
        <v>90.1</v>
      </c>
      <c r="K14" s="143">
        <v>90.1</v>
      </c>
      <c r="L14" s="143">
        <v>87.9</v>
      </c>
      <c r="M14" s="143">
        <v>89.6</v>
      </c>
      <c r="N14" s="231">
        <v>86.8</v>
      </c>
      <c r="O14" s="232">
        <v>86.7</v>
      </c>
      <c r="P14" s="236">
        <v>88.813137644404165</v>
      </c>
      <c r="Q14" s="170">
        <v>89.5</v>
      </c>
      <c r="R14" s="233">
        <v>89.689874519054158</v>
      </c>
      <c r="S14" s="233">
        <v>87.686102087483931</v>
      </c>
      <c r="T14" s="233">
        <v>84.416808533148668</v>
      </c>
      <c r="U14" s="233">
        <v>82.841939097667776</v>
      </c>
      <c r="V14" s="233">
        <v>92.919351183345739</v>
      </c>
      <c r="W14" s="234">
        <v>88.956575863119284</v>
      </c>
    </row>
    <row r="15" spans="1:23">
      <c r="A15" s="30" t="s">
        <v>606</v>
      </c>
      <c r="B15" s="220">
        <v>62.810258578554297</v>
      </c>
      <c r="C15" s="220">
        <v>68.686701408407899</v>
      </c>
      <c r="D15" s="220">
        <v>73.500292021880199</v>
      </c>
      <c r="E15" s="145">
        <v>74.8</v>
      </c>
      <c r="F15" s="145">
        <v>72.099999999999994</v>
      </c>
      <c r="G15" s="143">
        <v>83.5</v>
      </c>
      <c r="H15" s="143">
        <v>86</v>
      </c>
      <c r="I15" s="143">
        <v>86.2</v>
      </c>
      <c r="J15" s="143">
        <v>80</v>
      </c>
      <c r="K15" s="143">
        <v>84.6</v>
      </c>
      <c r="L15" s="143">
        <v>86.6</v>
      </c>
      <c r="M15" s="143">
        <v>85.9</v>
      </c>
      <c r="N15" s="231">
        <v>83.6</v>
      </c>
      <c r="O15" s="232">
        <v>85.8</v>
      </c>
      <c r="P15" s="236">
        <v>84.759011267771811</v>
      </c>
      <c r="Q15" s="233">
        <v>86</v>
      </c>
      <c r="R15" s="233">
        <v>89.068881023686359</v>
      </c>
      <c r="S15" s="233">
        <v>84.171095726529259</v>
      </c>
      <c r="T15" s="233">
        <v>83.951742731345888</v>
      </c>
      <c r="U15" s="233" t="s">
        <v>5</v>
      </c>
      <c r="V15" s="233" t="s">
        <v>5</v>
      </c>
      <c r="W15" s="237" t="s">
        <v>5</v>
      </c>
    </row>
    <row r="16" spans="1:23">
      <c r="A16" s="86" t="s">
        <v>607</v>
      </c>
      <c r="B16" s="230">
        <v>0</v>
      </c>
      <c r="C16" s="230">
        <v>0</v>
      </c>
      <c r="D16" s="230">
        <v>0</v>
      </c>
      <c r="E16" s="230">
        <v>0</v>
      </c>
      <c r="F16" s="230">
        <v>0</v>
      </c>
      <c r="G16" s="230">
        <v>0</v>
      </c>
      <c r="H16" s="230">
        <v>0</v>
      </c>
      <c r="I16" s="230">
        <v>0</v>
      </c>
      <c r="J16" s="230">
        <v>0</v>
      </c>
      <c r="K16" s="230">
        <v>0</v>
      </c>
      <c r="L16" s="230">
        <v>0</v>
      </c>
      <c r="M16" s="230">
        <v>0</v>
      </c>
      <c r="N16" s="230">
        <v>0</v>
      </c>
      <c r="O16" s="230">
        <v>0</v>
      </c>
      <c r="P16" s="230">
        <v>0</v>
      </c>
      <c r="Q16" s="230">
        <v>0</v>
      </c>
      <c r="R16" s="230">
        <v>0</v>
      </c>
      <c r="S16" s="230">
        <v>0</v>
      </c>
      <c r="T16" s="230">
        <v>0</v>
      </c>
      <c r="U16" s="233">
        <v>78.161882281276178</v>
      </c>
      <c r="V16" s="233">
        <v>89.575411082845974</v>
      </c>
      <c r="W16" s="234">
        <v>83.948240109875314</v>
      </c>
    </row>
    <row r="17" spans="1:23">
      <c r="A17" s="30" t="s">
        <v>608</v>
      </c>
      <c r="B17" s="230">
        <v>0</v>
      </c>
      <c r="C17" s="230">
        <v>0</v>
      </c>
      <c r="D17" s="230">
        <v>0</v>
      </c>
      <c r="E17" s="230">
        <v>0</v>
      </c>
      <c r="F17" s="230">
        <v>0</v>
      </c>
      <c r="G17" s="230">
        <v>0</v>
      </c>
      <c r="H17" s="230">
        <v>0</v>
      </c>
      <c r="I17" s="230">
        <v>0</v>
      </c>
      <c r="J17" s="230">
        <v>0</v>
      </c>
      <c r="K17" s="230">
        <v>0</v>
      </c>
      <c r="L17" s="230">
        <v>0</v>
      </c>
      <c r="M17" s="230">
        <v>0</v>
      </c>
      <c r="N17" s="230">
        <v>0</v>
      </c>
      <c r="O17" s="230">
        <v>0</v>
      </c>
      <c r="P17" s="230">
        <v>0</v>
      </c>
      <c r="Q17" s="233">
        <v>86</v>
      </c>
      <c r="R17" s="233">
        <v>89.217954650624705</v>
      </c>
      <c r="S17" s="233">
        <v>85.680751173708927</v>
      </c>
      <c r="T17" s="233">
        <v>89.749536178107604</v>
      </c>
      <c r="U17" s="233">
        <v>80.550343964978111</v>
      </c>
      <c r="V17" s="233">
        <v>89.365671641791039</v>
      </c>
      <c r="W17" s="234">
        <v>85.115529285330467</v>
      </c>
    </row>
    <row r="18" spans="1:23" ht="27" customHeight="1">
      <c r="A18" s="30" t="s">
        <v>609</v>
      </c>
      <c r="B18" s="221">
        <v>69.143561568542395</v>
      </c>
      <c r="C18" s="221">
        <v>70.170429226848498</v>
      </c>
      <c r="D18" s="221">
        <v>70.593440187694299</v>
      </c>
      <c r="E18" s="147">
        <v>73.400000000000006</v>
      </c>
      <c r="F18" s="147">
        <v>79.2</v>
      </c>
      <c r="G18" s="142">
        <v>82.2</v>
      </c>
      <c r="H18" s="142">
        <v>84.9</v>
      </c>
      <c r="I18" s="142">
        <v>86.2</v>
      </c>
      <c r="J18" s="142">
        <v>87.2</v>
      </c>
      <c r="K18" s="142">
        <v>88.7</v>
      </c>
      <c r="L18" s="142">
        <v>87.7</v>
      </c>
      <c r="M18" s="142">
        <v>89.1</v>
      </c>
      <c r="N18" s="142">
        <v>87</v>
      </c>
      <c r="O18" s="142">
        <v>86.9</v>
      </c>
      <c r="P18" s="142">
        <v>87.387084644964872</v>
      </c>
      <c r="Q18" s="170">
        <v>87.6</v>
      </c>
      <c r="R18" s="233">
        <v>87.62009181703479</v>
      </c>
      <c r="S18" s="233">
        <v>85.267087716083665</v>
      </c>
      <c r="T18" s="233">
        <v>81.290534378989605</v>
      </c>
      <c r="U18" s="233">
        <v>81.441398667802432</v>
      </c>
      <c r="V18" s="233">
        <v>92.658321846667562</v>
      </c>
      <c r="W18" s="234">
        <v>87.861016754459371</v>
      </c>
    </row>
    <row r="19" spans="1:23">
      <c r="A19" s="30" t="s">
        <v>610</v>
      </c>
      <c r="B19" s="221">
        <v>81.704945607531101</v>
      </c>
      <c r="C19" s="221">
        <v>79.115443910570093</v>
      </c>
      <c r="D19" s="221">
        <v>80.475077777062793</v>
      </c>
      <c r="E19" s="145">
        <v>82.1</v>
      </c>
      <c r="F19" s="145">
        <v>82.5</v>
      </c>
      <c r="G19" s="143">
        <v>84.7</v>
      </c>
      <c r="H19" s="143">
        <v>87.2</v>
      </c>
      <c r="I19" s="143">
        <v>89.2</v>
      </c>
      <c r="J19" s="143">
        <v>90.6</v>
      </c>
      <c r="K19" s="143">
        <v>92.5</v>
      </c>
      <c r="L19" s="143">
        <v>91.5</v>
      </c>
      <c r="M19" s="143">
        <v>92.5</v>
      </c>
      <c r="N19" s="143">
        <v>91.1</v>
      </c>
      <c r="O19" s="143">
        <v>91</v>
      </c>
      <c r="P19" s="143">
        <v>91.609033515893827</v>
      </c>
      <c r="Q19" s="170">
        <v>91.4</v>
      </c>
      <c r="R19" s="233">
        <v>91.61826552691798</v>
      </c>
      <c r="S19" s="233">
        <v>89.726796227496465</v>
      </c>
      <c r="T19" s="233">
        <v>85.811375121620287</v>
      </c>
      <c r="U19" s="233">
        <v>84.086040325933055</v>
      </c>
      <c r="V19" s="233">
        <v>93.733141509408995</v>
      </c>
      <c r="W19" s="234">
        <v>87.92696248992533</v>
      </c>
    </row>
    <row r="20" spans="1:23">
      <c r="B20" s="26"/>
      <c r="K20" s="195"/>
      <c r="L20" s="195"/>
    </row>
    <row r="21" spans="1:23">
      <c r="K21" s="195"/>
      <c r="L21" s="195"/>
    </row>
    <row r="22" spans="1:23">
      <c r="K22" s="195"/>
      <c r="L22" s="195"/>
    </row>
  </sheetData>
  <phoneticPr fontId="22" type="noConversion"/>
  <pageMargins left="0.75" right="0.75" top="1" bottom="1" header="0.5" footer="0.5"/>
  <pageSetup paperSize="9" scale="57" orientation="portrait" horizontalDpi="300" verticalDpi="300" r:id="rId1"/>
  <headerFooter alignWithMargins="0">
    <oddHeader>&amp;R&amp;"Arial MT,Bold"&amp;16RAIL SERVICES</oddHead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19"/>
  <sheetViews>
    <sheetView zoomScale="80" zoomScaleNormal="80" workbookViewId="0">
      <pane xSplit="1" ySplit="6" topLeftCell="N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32.88671875" style="85" customWidth="1"/>
    <col min="2" max="16384" width="8.88671875" style="85"/>
  </cols>
  <sheetData>
    <row r="1" spans="1:25" ht="15.75">
      <c r="A1" s="58" t="s">
        <v>613</v>
      </c>
    </row>
    <row r="2" spans="1:25">
      <c r="A2" s="106" t="s">
        <v>481</v>
      </c>
    </row>
    <row r="3" spans="1:25">
      <c r="A3" s="107" t="s">
        <v>482</v>
      </c>
    </row>
    <row r="4" spans="1:25">
      <c r="A4" s="5" t="s">
        <v>420</v>
      </c>
    </row>
    <row r="5" spans="1:25" ht="15.75">
      <c r="A5" s="148" t="s">
        <v>617</v>
      </c>
      <c r="B5" s="120" t="s">
        <v>316</v>
      </c>
      <c r="C5" s="120" t="s">
        <v>26</v>
      </c>
      <c r="D5" s="120" t="s">
        <v>59</v>
      </c>
      <c r="E5" s="120" t="s">
        <v>73</v>
      </c>
      <c r="F5" s="120" t="s">
        <v>75</v>
      </c>
      <c r="G5" s="144" t="s">
        <v>77</v>
      </c>
      <c r="H5" s="144" t="s">
        <v>116</v>
      </c>
      <c r="I5" s="144" t="s">
        <v>197</v>
      </c>
      <c r="J5" s="144" t="s">
        <v>275</v>
      </c>
      <c r="K5" s="144" t="s">
        <v>277</v>
      </c>
      <c r="L5" s="144" t="s">
        <v>292</v>
      </c>
      <c r="M5" s="144" t="s">
        <v>304</v>
      </c>
      <c r="N5" s="144" t="s">
        <v>309</v>
      </c>
      <c r="O5" s="144" t="s">
        <v>317</v>
      </c>
      <c r="P5" s="144" t="s">
        <v>325</v>
      </c>
      <c r="Q5" s="144" t="s">
        <v>336</v>
      </c>
      <c r="R5" s="144" t="s">
        <v>353</v>
      </c>
      <c r="S5" s="144" t="s">
        <v>400</v>
      </c>
      <c r="T5" s="144" t="s">
        <v>412</v>
      </c>
      <c r="U5" s="144" t="s">
        <v>423</v>
      </c>
      <c r="V5" s="144" t="s">
        <v>434</v>
      </c>
      <c r="W5" s="144" t="s">
        <v>448</v>
      </c>
      <c r="X5" s="144" t="s">
        <v>469</v>
      </c>
      <c r="Y5" s="144" t="s">
        <v>779</v>
      </c>
    </row>
    <row r="6" spans="1:25" ht="21" customHeight="1">
      <c r="A6" s="30"/>
      <c r="B6" s="5"/>
      <c r="C6" s="5"/>
      <c r="D6" s="5"/>
      <c r="E6" s="5"/>
      <c r="F6" s="5"/>
      <c r="G6" s="5"/>
      <c r="H6" s="219"/>
      <c r="I6" s="86"/>
      <c r="J6" s="219"/>
      <c r="K6" s="219"/>
      <c r="L6" s="219"/>
      <c r="M6" s="219"/>
      <c r="N6" s="219"/>
      <c r="O6" s="219"/>
      <c r="P6" s="86"/>
      <c r="Q6" s="86"/>
      <c r="R6" s="86"/>
      <c r="S6" s="86"/>
      <c r="T6" s="86"/>
      <c r="U6" s="86"/>
      <c r="V6" s="86"/>
      <c r="W6" s="86"/>
      <c r="X6" s="195"/>
      <c r="Y6" s="219" t="s">
        <v>83</v>
      </c>
    </row>
    <row r="7" spans="1:25">
      <c r="A7" s="30" t="s">
        <v>82</v>
      </c>
      <c r="B7" s="220">
        <v>93.041272474912702</v>
      </c>
      <c r="C7" s="220">
        <v>92.055432399965298</v>
      </c>
      <c r="D7" s="220">
        <v>86.824914540278399</v>
      </c>
      <c r="E7" s="220">
        <v>82.1594996329232</v>
      </c>
      <c r="F7" s="220">
        <v>82.119609642171994</v>
      </c>
      <c r="G7" s="221">
        <v>85.522412644107206</v>
      </c>
      <c r="H7" s="221">
        <v>83.1</v>
      </c>
      <c r="I7" s="221">
        <v>85.8</v>
      </c>
      <c r="J7" s="221">
        <v>88.8</v>
      </c>
      <c r="K7" s="221">
        <v>90.6</v>
      </c>
      <c r="L7" s="221">
        <v>90.6</v>
      </c>
      <c r="M7" s="221">
        <v>90.7</v>
      </c>
      <c r="N7" s="221">
        <v>90.1</v>
      </c>
      <c r="O7" s="142">
        <v>90.7</v>
      </c>
      <c r="P7" s="142">
        <v>92.976955527655207</v>
      </c>
      <c r="Q7" s="142">
        <v>91.383495634721783</v>
      </c>
      <c r="R7" s="142">
        <v>90.463969780073199</v>
      </c>
      <c r="S7" s="86">
        <v>90.6</v>
      </c>
      <c r="T7" s="222">
        <v>90.334996397960296</v>
      </c>
      <c r="U7" s="222">
        <v>89.480766290796183</v>
      </c>
      <c r="V7" s="222">
        <v>87.372149702845846</v>
      </c>
      <c r="W7" s="222">
        <v>88.511454023219386</v>
      </c>
      <c r="X7" s="222">
        <v>93.082161321750704</v>
      </c>
      <c r="Y7" s="222">
        <v>90.191407857054813</v>
      </c>
    </row>
    <row r="8" spans="1:25">
      <c r="A8" s="30" t="s">
        <v>81</v>
      </c>
      <c r="B8" s="220">
        <v>96.3556739681881</v>
      </c>
      <c r="C8" s="220">
        <v>95.940251650216098</v>
      </c>
      <c r="D8" s="220">
        <v>93.209408370032506</v>
      </c>
      <c r="E8" s="220">
        <v>91.608533177573193</v>
      </c>
      <c r="F8" s="220">
        <v>91.768454416548494</v>
      </c>
      <c r="G8" s="221">
        <v>94.307794368542702</v>
      </c>
      <c r="H8" s="221">
        <v>93</v>
      </c>
      <c r="I8" s="221">
        <v>94.4</v>
      </c>
      <c r="J8" s="221">
        <v>95.2</v>
      </c>
      <c r="K8" s="221">
        <v>95.9</v>
      </c>
      <c r="L8" s="221">
        <v>96.1</v>
      </c>
      <c r="M8" s="221">
        <v>95.8</v>
      </c>
      <c r="N8" s="221">
        <v>95.3</v>
      </c>
      <c r="O8" s="142">
        <v>95.7</v>
      </c>
      <c r="P8" s="142">
        <v>97.290093536770399</v>
      </c>
      <c r="Q8" s="142">
        <v>96.42730962107585</v>
      </c>
      <c r="R8" s="142">
        <v>95.876105769743788</v>
      </c>
      <c r="S8" s="86">
        <v>96.1</v>
      </c>
      <c r="T8" s="222">
        <v>96.053854853228628</v>
      </c>
      <c r="U8" s="222">
        <v>95.197239750544298</v>
      </c>
      <c r="V8" s="222">
        <v>94.169883618411745</v>
      </c>
      <c r="W8" s="222">
        <v>94.867533041417261</v>
      </c>
      <c r="X8" s="222">
        <v>96.095614419222002</v>
      </c>
      <c r="Y8" s="222">
        <v>94.867669729000283</v>
      </c>
    </row>
    <row r="9" spans="1:25">
      <c r="A9" s="30" t="s">
        <v>80</v>
      </c>
      <c r="B9" s="220">
        <v>97.703929420398495</v>
      </c>
      <c r="C9" s="220">
        <v>97.616784524502506</v>
      </c>
      <c r="D9" s="220">
        <v>96.205171297890999</v>
      </c>
      <c r="E9" s="220">
        <v>95.7707471840381</v>
      </c>
      <c r="F9" s="220">
        <v>95.652347985653506</v>
      </c>
      <c r="G9" s="221">
        <v>97.5206536637114</v>
      </c>
      <c r="H9" s="221">
        <v>96.8</v>
      </c>
      <c r="I9" s="221">
        <v>97.4</v>
      </c>
      <c r="J9" s="221">
        <v>97.3</v>
      </c>
      <c r="K9" s="221">
        <v>97.5</v>
      </c>
      <c r="L9" s="221">
        <v>97.7</v>
      </c>
      <c r="M9" s="221">
        <v>97.3</v>
      </c>
      <c r="N9" s="221">
        <v>97</v>
      </c>
      <c r="O9" s="142">
        <v>97.1</v>
      </c>
      <c r="P9" s="142">
        <v>98.358730810628998</v>
      </c>
      <c r="Q9" s="142">
        <v>97.713048279345557</v>
      </c>
      <c r="R9" s="142">
        <v>97.375230757739047</v>
      </c>
      <c r="S9" s="86">
        <v>97.4</v>
      </c>
      <c r="T9" s="222">
        <v>97.321611835618199</v>
      </c>
      <c r="U9" s="222">
        <v>96.56985234036047</v>
      </c>
      <c r="V9" s="222">
        <v>96.022536191518668</v>
      </c>
      <c r="W9" s="222">
        <v>96.50366066765757</v>
      </c>
      <c r="X9" s="222">
        <v>97.034581555372242</v>
      </c>
      <c r="Y9" s="222">
        <v>96.26244823407562</v>
      </c>
    </row>
    <row r="10" spans="1:25">
      <c r="A10" s="30" t="s">
        <v>614</v>
      </c>
      <c r="B10" s="221">
        <f t="shared" ref="B10:G10" si="0">(100-B9-B11)</f>
        <v>1.3782485920773748</v>
      </c>
      <c r="C10" s="221">
        <f t="shared" si="0"/>
        <v>1.2638240429984537</v>
      </c>
      <c r="D10" s="221">
        <f t="shared" si="0"/>
        <v>2.0230745109912514</v>
      </c>
      <c r="E10" s="221">
        <f t="shared" si="0"/>
        <v>2.3239567500116394</v>
      </c>
      <c r="F10" s="221">
        <f t="shared" si="0"/>
        <v>2.6958044874468339</v>
      </c>
      <c r="G10" s="221">
        <f t="shared" si="0"/>
        <v>1.6998943705071161</v>
      </c>
      <c r="H10" s="221">
        <v>2.1</v>
      </c>
      <c r="I10" s="221">
        <v>1.5</v>
      </c>
      <c r="J10" s="221">
        <v>1.5</v>
      </c>
      <c r="K10" s="221">
        <v>1.4</v>
      </c>
      <c r="L10" s="221">
        <v>1.4</v>
      </c>
      <c r="M10" s="221">
        <v>1.7</v>
      </c>
      <c r="N10" s="221">
        <v>1.6</v>
      </c>
      <c r="O10" s="142">
        <v>1.4</v>
      </c>
      <c r="P10" s="142">
        <v>0.95399999999999996</v>
      </c>
      <c r="Q10" s="142">
        <v>1.2821115614383185</v>
      </c>
      <c r="R10" s="142">
        <v>1.4040207868705517</v>
      </c>
      <c r="S10" s="86">
        <v>1.4</v>
      </c>
      <c r="T10" s="222">
        <v>1.5383459594773889</v>
      </c>
      <c r="U10" s="222">
        <v>1.9335188963219518</v>
      </c>
      <c r="V10" s="222">
        <v>1.6152928237629829</v>
      </c>
      <c r="W10" s="222">
        <v>1.6048688386293337</v>
      </c>
      <c r="X10" s="222">
        <v>1.3702606092083958</v>
      </c>
      <c r="Y10" s="222">
        <v>1.5188406353902035</v>
      </c>
    </row>
    <row r="11" spans="1:25" ht="24.75" customHeight="1">
      <c r="A11" s="30" t="s">
        <v>615</v>
      </c>
      <c r="B11" s="220">
        <v>0.91782198752413002</v>
      </c>
      <c r="C11" s="220">
        <v>1.1193914324990399</v>
      </c>
      <c r="D11" s="220">
        <v>1.7717541911177499</v>
      </c>
      <c r="E11" s="220">
        <v>1.90529606595026</v>
      </c>
      <c r="F11" s="220">
        <v>1.65184752689966</v>
      </c>
      <c r="G11" s="221">
        <v>0.77945196578148401</v>
      </c>
      <c r="H11" s="221">
        <v>1.1000000000000001</v>
      </c>
      <c r="I11" s="221">
        <v>1.1000000000000001</v>
      </c>
      <c r="J11" s="221">
        <v>1.2</v>
      </c>
      <c r="K11" s="221">
        <v>1.1000000000000001</v>
      </c>
      <c r="L11" s="221">
        <v>0.9</v>
      </c>
      <c r="M11" s="221">
        <v>1</v>
      </c>
      <c r="N11" s="221">
        <v>1.4</v>
      </c>
      <c r="O11" s="221">
        <v>1.5</v>
      </c>
      <c r="P11" s="223">
        <v>0.69</v>
      </c>
      <c r="Q11" s="223">
        <v>1.0048401592161174</v>
      </c>
      <c r="R11" s="223">
        <v>1.2207484553903942</v>
      </c>
      <c r="S11" s="86">
        <v>1.2</v>
      </c>
      <c r="T11" s="222">
        <v>1.1400422049044086</v>
      </c>
      <c r="U11" s="222">
        <v>1.496628763317571</v>
      </c>
      <c r="V11" s="222">
        <v>2.3621709847183432</v>
      </c>
      <c r="W11" s="224">
        <v>1.8914704937130919</v>
      </c>
      <c r="X11" s="224">
        <v>1.5951578354193612</v>
      </c>
      <c r="Y11" s="224">
        <v>2.2187111305341718</v>
      </c>
    </row>
    <row r="12" spans="1:25">
      <c r="A12" s="30"/>
      <c r="B12" s="5"/>
      <c r="C12" s="5"/>
      <c r="D12" s="5"/>
      <c r="E12" s="5"/>
      <c r="F12" s="5"/>
      <c r="G12" s="5"/>
      <c r="H12" s="219"/>
      <c r="I12" s="86"/>
      <c r="J12" s="219"/>
      <c r="K12" s="219"/>
      <c r="L12" s="219"/>
      <c r="M12" s="219"/>
      <c r="N12" s="219"/>
      <c r="O12" s="219"/>
      <c r="P12" s="219"/>
      <c r="Q12" s="86"/>
      <c r="R12" s="86"/>
      <c r="S12" s="86"/>
      <c r="T12" s="86"/>
      <c r="U12" s="86"/>
      <c r="V12" s="86"/>
      <c r="W12" s="86"/>
      <c r="X12" s="195"/>
      <c r="Y12" s="186" t="s">
        <v>11</v>
      </c>
    </row>
    <row r="13" spans="1:25">
      <c r="A13" s="30" t="s">
        <v>616</v>
      </c>
      <c r="B13" s="225">
        <v>626.80999999999995</v>
      </c>
      <c r="C13" s="225">
        <v>645.976</v>
      </c>
      <c r="D13" s="225">
        <v>647.38099999999997</v>
      </c>
      <c r="E13" s="225">
        <v>602.63599999999997</v>
      </c>
      <c r="F13" s="225">
        <v>599.45000000000005</v>
      </c>
      <c r="G13" s="226">
        <v>661.74699999999996</v>
      </c>
      <c r="H13" s="226">
        <v>667</v>
      </c>
      <c r="I13" s="226">
        <v>691</v>
      </c>
      <c r="J13" s="226">
        <v>693</v>
      </c>
      <c r="K13" s="226">
        <v>706</v>
      </c>
      <c r="L13" s="226">
        <v>697</v>
      </c>
      <c r="M13" s="226">
        <v>715</v>
      </c>
      <c r="N13" s="226">
        <v>715</v>
      </c>
      <c r="O13" s="227">
        <v>719</v>
      </c>
      <c r="P13" s="86">
        <v>726</v>
      </c>
      <c r="Q13" s="86">
        <v>744</v>
      </c>
      <c r="R13" s="228">
        <v>750</v>
      </c>
      <c r="S13" s="228">
        <v>752</v>
      </c>
      <c r="T13" s="228">
        <v>745.41099999999994</v>
      </c>
      <c r="U13" s="228">
        <v>758.77200000000005</v>
      </c>
      <c r="V13" s="228">
        <v>770.13900000000001</v>
      </c>
      <c r="W13" s="229">
        <v>796.57600000000002</v>
      </c>
      <c r="X13" s="229">
        <v>589.15800000000002</v>
      </c>
      <c r="Y13" s="229">
        <v>624.68700000000001</v>
      </c>
    </row>
    <row r="14" spans="1:25">
      <c r="A14" s="30"/>
      <c r="B14" s="5"/>
      <c r="C14" s="5"/>
      <c r="D14" s="31"/>
      <c r="E14" s="31"/>
      <c r="F14" s="5"/>
      <c r="G14" s="5"/>
      <c r="H14" s="5"/>
      <c r="I14" s="5"/>
      <c r="J14" s="5"/>
      <c r="K14" s="5"/>
      <c r="L14" s="30"/>
      <c r="M14" s="30"/>
      <c r="N14" s="30"/>
      <c r="O14" s="86"/>
      <c r="P14" s="86"/>
      <c r="Q14" s="86"/>
      <c r="R14" s="86"/>
      <c r="S14" s="86"/>
      <c r="T14" s="86"/>
      <c r="U14" s="86"/>
      <c r="V14" s="86"/>
      <c r="W14" s="86"/>
      <c r="X14" s="86"/>
    </row>
    <row r="15" spans="1:25">
      <c r="A15" s="26"/>
      <c r="B15" s="1"/>
      <c r="C15" s="1"/>
      <c r="D15" s="1"/>
      <c r="E15" s="1"/>
      <c r="F15" s="1"/>
      <c r="G15" s="1"/>
      <c r="H15" s="1"/>
      <c r="I15" s="1"/>
      <c r="J15" s="1"/>
      <c r="K15" s="1"/>
      <c r="L15" s="1"/>
      <c r="M15" s="21"/>
      <c r="N15" s="21"/>
      <c r="O15" s="1"/>
      <c r="P15" s="1"/>
      <c r="Q15" s="1"/>
      <c r="R15" s="1"/>
      <c r="S15" s="1"/>
      <c r="T15" s="1"/>
      <c r="U15" s="1"/>
      <c r="V15" s="1"/>
      <c r="W15" s="1"/>
      <c r="X15" s="1"/>
      <c r="Y15" s="1"/>
    </row>
    <row r="16" spans="1:25">
      <c r="B16" s="27"/>
      <c r="C16" s="26"/>
      <c r="D16" s="21"/>
      <c r="E16" s="21"/>
      <c r="F16" s="21"/>
      <c r="G16" s="21"/>
      <c r="H16" s="21"/>
      <c r="I16" s="21"/>
      <c r="J16" s="21"/>
      <c r="K16" s="21"/>
      <c r="L16" s="1"/>
      <c r="M16" s="21"/>
      <c r="N16" s="21"/>
      <c r="O16" s="1"/>
      <c r="P16" s="1"/>
      <c r="Q16" s="1"/>
      <c r="R16" s="1"/>
      <c r="S16" s="1"/>
      <c r="T16" s="1"/>
      <c r="U16" s="1"/>
      <c r="V16" s="1"/>
      <c r="W16" s="1"/>
      <c r="X16" s="1"/>
      <c r="Y16" s="1"/>
    </row>
    <row r="17" spans="2:25">
      <c r="B17" s="27"/>
      <c r="C17" s="26"/>
      <c r="D17" s="21"/>
      <c r="E17" s="21"/>
      <c r="F17" s="21"/>
      <c r="G17" s="21"/>
      <c r="H17" s="21"/>
      <c r="I17" s="21"/>
      <c r="J17" s="21"/>
      <c r="K17" s="21"/>
      <c r="L17" s="1"/>
      <c r="M17" s="21"/>
      <c r="N17" s="21"/>
      <c r="O17" s="1"/>
      <c r="P17" s="1"/>
      <c r="Q17" s="1"/>
      <c r="R17" s="1"/>
      <c r="S17" s="1"/>
      <c r="T17" s="1"/>
      <c r="U17" s="1"/>
      <c r="V17" s="1"/>
      <c r="W17" s="1"/>
      <c r="X17" s="1"/>
      <c r="Y17" s="1"/>
    </row>
    <row r="18" spans="2:25">
      <c r="B18" s="27"/>
      <c r="C18" s="25"/>
      <c r="D18" s="1"/>
      <c r="E18" s="1"/>
      <c r="F18" s="1"/>
      <c r="G18" s="1"/>
      <c r="H18" s="1"/>
      <c r="I18" s="1"/>
      <c r="J18" s="1"/>
      <c r="K18" s="1"/>
      <c r="L18" s="1"/>
      <c r="M18" s="21"/>
      <c r="N18" s="21"/>
      <c r="O18" s="1"/>
      <c r="P18" s="1"/>
      <c r="Q18" s="1"/>
      <c r="R18" s="1"/>
      <c r="S18" s="1"/>
      <c r="T18" s="1"/>
      <c r="U18" s="1"/>
      <c r="V18" s="1"/>
      <c r="W18" s="1"/>
      <c r="X18" s="1"/>
      <c r="Y18" s="1"/>
    </row>
    <row r="19" spans="2:25">
      <c r="B19" s="27"/>
      <c r="C19" s="25"/>
      <c r="D19" s="1"/>
      <c r="E19" s="1"/>
      <c r="F19" s="1"/>
      <c r="G19" s="1"/>
      <c r="H19" s="1"/>
      <c r="I19" s="1"/>
      <c r="J19" s="1"/>
      <c r="K19" s="1"/>
      <c r="L19" s="1"/>
      <c r="M19" s="21"/>
      <c r="N19" s="21"/>
      <c r="O19" s="1"/>
      <c r="P19" s="1"/>
      <c r="Q19" s="1"/>
      <c r="R19" s="1"/>
      <c r="S19" s="1"/>
      <c r="T19" s="1"/>
      <c r="U19" s="1"/>
      <c r="V19" s="1"/>
      <c r="W19" s="1"/>
      <c r="X19" s="1"/>
      <c r="Y19" s="1"/>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X43"/>
  <sheetViews>
    <sheetView zoomScale="82" zoomScaleNormal="82" workbookViewId="0">
      <pane xSplit="1" ySplit="6" topLeftCell="L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40.77734375" style="4" customWidth="1"/>
    <col min="2" max="5" width="6.77734375" style="4" customWidth="1"/>
    <col min="6" max="6" width="8.77734375" style="4" customWidth="1"/>
    <col min="7" max="12" width="8.77734375" style="16" customWidth="1"/>
    <col min="13" max="17" width="8.77734375" style="4" customWidth="1"/>
    <col min="18" max="18" width="8.88671875" style="4"/>
    <col min="19" max="19" width="7.5546875" style="4" customWidth="1"/>
    <col min="20" max="22" width="8.88671875" style="4"/>
    <col min="23" max="23" width="12.33203125" style="4" customWidth="1"/>
    <col min="24" max="16384" width="8.88671875" style="4"/>
  </cols>
  <sheetData>
    <row r="1" spans="1:24" ht="15.75">
      <c r="A1" s="15" t="s">
        <v>635</v>
      </c>
    </row>
    <row r="2" spans="1:24">
      <c r="A2" s="106" t="s">
        <v>481</v>
      </c>
    </row>
    <row r="3" spans="1:24">
      <c r="A3" s="107" t="s">
        <v>482</v>
      </c>
    </row>
    <row r="4" spans="1:24">
      <c r="A4" s="106" t="s">
        <v>278</v>
      </c>
    </row>
    <row r="5" spans="1:24" ht="63">
      <c r="A5" s="46" t="s">
        <v>636</v>
      </c>
      <c r="B5" s="109" t="s">
        <v>637</v>
      </c>
      <c r="C5" s="109" t="s">
        <v>638</v>
      </c>
      <c r="D5" s="109" t="s">
        <v>639</v>
      </c>
      <c r="E5" s="109" t="s">
        <v>640</v>
      </c>
      <c r="F5" s="109" t="s">
        <v>641</v>
      </c>
      <c r="G5" s="109" t="s">
        <v>642</v>
      </c>
      <c r="H5" s="109" t="s">
        <v>643</v>
      </c>
      <c r="I5" s="109" t="s">
        <v>644</v>
      </c>
      <c r="J5" s="109" t="s">
        <v>645</v>
      </c>
      <c r="K5" s="109" t="s">
        <v>646</v>
      </c>
      <c r="L5" s="109" t="s">
        <v>647</v>
      </c>
      <c r="M5" s="109" t="s">
        <v>648</v>
      </c>
      <c r="N5" s="109" t="s">
        <v>649</v>
      </c>
      <c r="O5" s="109" t="s">
        <v>650</v>
      </c>
      <c r="P5" s="109" t="s">
        <v>651</v>
      </c>
      <c r="Q5" s="109" t="s">
        <v>652</v>
      </c>
      <c r="R5" s="109" t="s">
        <v>653</v>
      </c>
      <c r="S5" s="109" t="s">
        <v>654</v>
      </c>
      <c r="T5" s="109" t="s">
        <v>655</v>
      </c>
      <c r="U5" s="109" t="s">
        <v>656</v>
      </c>
      <c r="V5" s="109" t="s">
        <v>657</v>
      </c>
      <c r="W5" s="108" t="s">
        <v>798</v>
      </c>
      <c r="X5" s="108" t="s">
        <v>89</v>
      </c>
    </row>
    <row r="6" spans="1:24">
      <c r="A6" s="112" t="s">
        <v>98</v>
      </c>
      <c r="B6" s="18"/>
      <c r="C6" s="18"/>
      <c r="D6" s="18"/>
      <c r="E6" s="121"/>
      <c r="F6" s="18"/>
      <c r="G6" s="121"/>
      <c r="H6" s="121"/>
      <c r="I6" s="121"/>
      <c r="J6" s="121"/>
      <c r="K6" s="121"/>
      <c r="L6" s="121"/>
      <c r="M6" s="121"/>
      <c r="N6" s="5"/>
      <c r="O6" s="5"/>
      <c r="P6" s="5"/>
      <c r="Q6" s="5"/>
      <c r="R6" s="5"/>
      <c r="S6" s="5"/>
      <c r="T6" s="5"/>
      <c r="U6" s="5"/>
      <c r="V6" s="20"/>
      <c r="W6" s="121" t="s">
        <v>629</v>
      </c>
      <c r="X6" s="20"/>
    </row>
    <row r="7" spans="1:24">
      <c r="A7" s="5" t="s">
        <v>86</v>
      </c>
      <c r="B7" s="18">
        <v>86</v>
      </c>
      <c r="C7" s="18">
        <v>84</v>
      </c>
      <c r="D7" s="18">
        <v>80</v>
      </c>
      <c r="E7" s="18">
        <v>82</v>
      </c>
      <c r="F7" s="150">
        <v>84.97099505025686</v>
      </c>
      <c r="G7" s="18">
        <v>85</v>
      </c>
      <c r="H7" s="150">
        <v>86.927000000000007</v>
      </c>
      <c r="I7" s="151">
        <v>83.578999999999994</v>
      </c>
      <c r="J7" s="151">
        <v>89.085999999999999</v>
      </c>
      <c r="K7" s="151">
        <v>89.301000000000002</v>
      </c>
      <c r="L7" s="151">
        <v>88.396000000000001</v>
      </c>
      <c r="M7" s="151">
        <v>87.55</v>
      </c>
      <c r="N7" s="150">
        <v>89.18</v>
      </c>
      <c r="O7" s="150">
        <v>88</v>
      </c>
      <c r="P7" s="150">
        <v>89</v>
      </c>
      <c r="Q7" s="150">
        <v>88.69</v>
      </c>
      <c r="R7" s="90">
        <v>85</v>
      </c>
      <c r="S7" s="30">
        <v>87</v>
      </c>
      <c r="T7" s="30">
        <v>81</v>
      </c>
      <c r="U7" s="30">
        <v>87</v>
      </c>
      <c r="V7" s="30">
        <v>90</v>
      </c>
      <c r="W7" s="20">
        <v>87</v>
      </c>
      <c r="X7" s="20">
        <v>383</v>
      </c>
    </row>
    <row r="8" spans="1:24">
      <c r="A8" s="5" t="s">
        <v>97</v>
      </c>
      <c r="B8" s="18">
        <v>32</v>
      </c>
      <c r="C8" s="18">
        <v>35</v>
      </c>
      <c r="D8" s="18">
        <v>23</v>
      </c>
      <c r="E8" s="18">
        <v>32</v>
      </c>
      <c r="F8" s="150">
        <v>34.633641590350678</v>
      </c>
      <c r="G8" s="18">
        <v>40</v>
      </c>
      <c r="H8" s="150">
        <v>45.613</v>
      </c>
      <c r="I8" s="151">
        <v>33.21</v>
      </c>
      <c r="J8" s="151">
        <v>40.335000000000001</v>
      </c>
      <c r="K8" s="151">
        <v>40.695999999999998</v>
      </c>
      <c r="L8" s="151">
        <v>42.405000000000001</v>
      </c>
      <c r="M8" s="151">
        <v>33.57</v>
      </c>
      <c r="N8" s="150">
        <v>39.200000000000003</v>
      </c>
      <c r="O8" s="150">
        <v>42</v>
      </c>
      <c r="P8" s="150">
        <v>47</v>
      </c>
      <c r="Q8" s="150">
        <v>50.21</v>
      </c>
      <c r="R8" s="90">
        <v>39</v>
      </c>
      <c r="S8" s="30">
        <v>52</v>
      </c>
      <c r="T8" s="30">
        <v>39</v>
      </c>
      <c r="U8" s="30">
        <v>43</v>
      </c>
      <c r="V8" s="30">
        <v>51</v>
      </c>
      <c r="W8" s="20" t="s">
        <v>800</v>
      </c>
      <c r="X8" s="20"/>
    </row>
    <row r="9" spans="1:24">
      <c r="A9" s="5" t="s">
        <v>96</v>
      </c>
      <c r="B9" s="18">
        <v>57</v>
      </c>
      <c r="C9" s="18">
        <v>59</v>
      </c>
      <c r="D9" s="18">
        <v>56</v>
      </c>
      <c r="E9" s="18">
        <v>55</v>
      </c>
      <c r="F9" s="150">
        <v>58.283046155907968</v>
      </c>
      <c r="G9" s="18">
        <v>57</v>
      </c>
      <c r="H9" s="150">
        <v>55.542000000000002</v>
      </c>
      <c r="I9" s="151">
        <v>57.054000000000002</v>
      </c>
      <c r="J9" s="151">
        <v>59.243000000000002</v>
      </c>
      <c r="K9" s="151">
        <v>56.752000000000002</v>
      </c>
      <c r="L9" s="151">
        <v>59.198999999999998</v>
      </c>
      <c r="M9" s="151">
        <v>57.26</v>
      </c>
      <c r="N9" s="150">
        <v>51.89</v>
      </c>
      <c r="O9" s="150">
        <v>50</v>
      </c>
      <c r="P9" s="150">
        <v>58</v>
      </c>
      <c r="Q9" s="150">
        <v>60.47</v>
      </c>
      <c r="R9" s="90">
        <v>59</v>
      </c>
      <c r="S9" s="30">
        <v>60</v>
      </c>
      <c r="T9" s="30">
        <v>52</v>
      </c>
      <c r="U9" s="30">
        <v>54</v>
      </c>
      <c r="V9" s="30">
        <v>51</v>
      </c>
      <c r="W9" s="20">
        <v>68</v>
      </c>
      <c r="X9" s="20">
        <v>374</v>
      </c>
    </row>
    <row r="10" spans="1:24" ht="22.5" customHeight="1">
      <c r="A10" s="5" t="s">
        <v>95</v>
      </c>
      <c r="B10" s="18">
        <v>84</v>
      </c>
      <c r="C10" s="18">
        <v>84</v>
      </c>
      <c r="D10" s="18">
        <v>79</v>
      </c>
      <c r="E10" s="18">
        <v>84</v>
      </c>
      <c r="F10" s="150">
        <v>86.83479855260218</v>
      </c>
      <c r="G10" s="18">
        <v>83</v>
      </c>
      <c r="H10" s="150">
        <v>83.085999999999999</v>
      </c>
      <c r="I10" s="151">
        <v>82.191999999999993</v>
      </c>
      <c r="J10" s="151">
        <v>88.486999999999995</v>
      </c>
      <c r="K10" s="151">
        <v>85.64</v>
      </c>
      <c r="L10" s="151">
        <v>80.728999999999999</v>
      </c>
      <c r="M10" s="151">
        <v>89.04</v>
      </c>
      <c r="N10" s="150">
        <v>89.78</v>
      </c>
      <c r="O10" s="150">
        <v>87</v>
      </c>
      <c r="P10" s="150">
        <v>90</v>
      </c>
      <c r="Q10" s="150">
        <v>92.8</v>
      </c>
      <c r="R10" s="90">
        <v>85</v>
      </c>
      <c r="S10" s="30">
        <v>88</v>
      </c>
      <c r="T10" s="30">
        <v>88</v>
      </c>
      <c r="U10" s="30">
        <v>88</v>
      </c>
      <c r="V10" s="30">
        <v>96</v>
      </c>
      <c r="W10" s="20" t="s">
        <v>800</v>
      </c>
      <c r="X10" s="20"/>
    </row>
    <row r="11" spans="1:24">
      <c r="A11" s="5" t="s">
        <v>94</v>
      </c>
      <c r="B11" s="18">
        <v>66</v>
      </c>
      <c r="C11" s="18">
        <v>68</v>
      </c>
      <c r="D11" s="18">
        <v>59</v>
      </c>
      <c r="E11" s="18">
        <v>63</v>
      </c>
      <c r="F11" s="150">
        <v>65.348782354255079</v>
      </c>
      <c r="G11" s="18">
        <v>64</v>
      </c>
      <c r="H11" s="150">
        <v>67.287000000000006</v>
      </c>
      <c r="I11" s="151">
        <v>71.061000000000007</v>
      </c>
      <c r="J11" s="151">
        <v>74.394999999999996</v>
      </c>
      <c r="K11" s="151">
        <v>77.944999999999993</v>
      </c>
      <c r="L11" s="151">
        <v>76.659000000000006</v>
      </c>
      <c r="M11" s="151">
        <v>76.27</v>
      </c>
      <c r="N11" s="150">
        <v>75.58</v>
      </c>
      <c r="O11" s="150">
        <v>74</v>
      </c>
      <c r="P11" s="150">
        <v>80</v>
      </c>
      <c r="Q11" s="150">
        <v>80.900000000000006</v>
      </c>
      <c r="R11" s="90">
        <v>75</v>
      </c>
      <c r="S11" s="30">
        <v>78</v>
      </c>
      <c r="T11" s="30">
        <v>77</v>
      </c>
      <c r="U11" s="30">
        <v>77</v>
      </c>
      <c r="V11" s="30">
        <v>78</v>
      </c>
      <c r="W11" s="20" t="s">
        <v>800</v>
      </c>
      <c r="X11" s="20"/>
    </row>
    <row r="12" spans="1:24">
      <c r="A12" s="5" t="s">
        <v>93</v>
      </c>
      <c r="B12" s="18">
        <v>78</v>
      </c>
      <c r="C12" s="18">
        <v>80</v>
      </c>
      <c r="D12" s="18">
        <v>77</v>
      </c>
      <c r="E12" s="18">
        <v>74</v>
      </c>
      <c r="F12" s="150">
        <v>71.690419003797189</v>
      </c>
      <c r="G12" s="18">
        <v>71</v>
      </c>
      <c r="H12" s="150">
        <v>74.043999999999997</v>
      </c>
      <c r="I12" s="151">
        <v>77.653999999999996</v>
      </c>
      <c r="J12" s="151">
        <v>84.575999999999993</v>
      </c>
      <c r="K12" s="151">
        <v>82.971999999999994</v>
      </c>
      <c r="L12" s="151">
        <v>81.343999999999994</v>
      </c>
      <c r="M12" s="151">
        <v>79.540000000000006</v>
      </c>
      <c r="N12" s="150">
        <v>81.86</v>
      </c>
      <c r="O12" s="150">
        <v>81</v>
      </c>
      <c r="P12" s="150">
        <v>79</v>
      </c>
      <c r="Q12" s="150">
        <v>85.29</v>
      </c>
      <c r="R12" s="90">
        <v>81</v>
      </c>
      <c r="S12" s="30">
        <v>78</v>
      </c>
      <c r="T12" s="30">
        <v>79</v>
      </c>
      <c r="U12" s="30">
        <v>84</v>
      </c>
      <c r="V12" s="30">
        <v>79</v>
      </c>
      <c r="W12" s="20" t="s">
        <v>800</v>
      </c>
      <c r="X12" s="20"/>
    </row>
    <row r="13" spans="1:24">
      <c r="A13" s="5" t="s">
        <v>92</v>
      </c>
      <c r="B13" s="18">
        <v>73</v>
      </c>
      <c r="C13" s="18">
        <v>75</v>
      </c>
      <c r="D13" s="18">
        <v>70</v>
      </c>
      <c r="E13" s="18">
        <v>72</v>
      </c>
      <c r="F13" s="150">
        <v>76.130782309582301</v>
      </c>
      <c r="G13" s="18">
        <v>78</v>
      </c>
      <c r="H13" s="150">
        <v>79.052999999999997</v>
      </c>
      <c r="I13" s="151">
        <v>77.944999999999993</v>
      </c>
      <c r="J13" s="151">
        <v>82.933999999999997</v>
      </c>
      <c r="K13" s="151">
        <v>85.177999999999997</v>
      </c>
      <c r="L13" s="151">
        <v>85.241</v>
      </c>
      <c r="M13" s="151">
        <v>85.36</v>
      </c>
      <c r="N13" s="150">
        <v>87.97</v>
      </c>
      <c r="O13" s="150">
        <v>85</v>
      </c>
      <c r="P13" s="150">
        <v>87</v>
      </c>
      <c r="Q13" s="150">
        <v>87.18</v>
      </c>
      <c r="R13" s="90">
        <v>86</v>
      </c>
      <c r="S13" s="30">
        <v>87</v>
      </c>
      <c r="T13" s="30">
        <v>86</v>
      </c>
      <c r="U13" s="30">
        <v>87</v>
      </c>
      <c r="V13" s="30">
        <v>91</v>
      </c>
      <c r="W13" s="20" t="s">
        <v>800</v>
      </c>
      <c r="X13" s="20"/>
    </row>
    <row r="14" spans="1:24" ht="23.25" customHeight="1">
      <c r="A14" s="5" t="s">
        <v>85</v>
      </c>
      <c r="B14" s="18">
        <v>82</v>
      </c>
      <c r="C14" s="18">
        <v>76</v>
      </c>
      <c r="D14" s="18">
        <v>73</v>
      </c>
      <c r="E14" s="18">
        <v>75</v>
      </c>
      <c r="F14" s="150">
        <v>80.42565248157247</v>
      </c>
      <c r="G14" s="18">
        <v>79</v>
      </c>
      <c r="H14" s="150">
        <v>86.322000000000003</v>
      </c>
      <c r="I14" s="151">
        <v>83.337000000000003</v>
      </c>
      <c r="J14" s="151">
        <v>88.774000000000001</v>
      </c>
      <c r="K14" s="151">
        <v>88.043000000000006</v>
      </c>
      <c r="L14" s="151">
        <v>87.16</v>
      </c>
      <c r="M14" s="151">
        <v>83.57</v>
      </c>
      <c r="N14" s="150">
        <v>87.24</v>
      </c>
      <c r="O14" s="150">
        <v>83</v>
      </c>
      <c r="P14" s="150">
        <v>84</v>
      </c>
      <c r="Q14" s="150">
        <v>84.82</v>
      </c>
      <c r="R14" s="90">
        <v>83</v>
      </c>
      <c r="S14" s="30">
        <v>83</v>
      </c>
      <c r="T14" s="30">
        <v>74</v>
      </c>
      <c r="U14" s="30">
        <v>77</v>
      </c>
      <c r="V14" s="30">
        <v>79</v>
      </c>
      <c r="W14" s="20">
        <v>83</v>
      </c>
      <c r="X14" s="20">
        <v>383</v>
      </c>
    </row>
    <row r="15" spans="1:24" ht="15" customHeight="1">
      <c r="A15" s="5" t="s">
        <v>91</v>
      </c>
      <c r="B15" s="18">
        <v>88</v>
      </c>
      <c r="C15" s="18">
        <v>86</v>
      </c>
      <c r="D15" s="18">
        <v>83</v>
      </c>
      <c r="E15" s="18">
        <v>85</v>
      </c>
      <c r="F15" s="150">
        <v>87.134828242126432</v>
      </c>
      <c r="G15" s="18">
        <v>87</v>
      </c>
      <c r="H15" s="150">
        <v>88.962000000000003</v>
      </c>
      <c r="I15" s="151">
        <v>87.93</v>
      </c>
      <c r="J15" s="151">
        <v>89.263000000000005</v>
      </c>
      <c r="K15" s="151">
        <v>89.613</v>
      </c>
      <c r="L15" s="151">
        <v>88.427999999999997</v>
      </c>
      <c r="M15" s="151">
        <v>90.03</v>
      </c>
      <c r="N15" s="150">
        <v>90.52</v>
      </c>
      <c r="O15" s="150">
        <v>90</v>
      </c>
      <c r="P15" s="150">
        <v>89</v>
      </c>
      <c r="Q15" s="150">
        <v>88.79</v>
      </c>
      <c r="R15" s="90">
        <v>90</v>
      </c>
      <c r="S15" s="30">
        <v>91</v>
      </c>
      <c r="T15" s="30">
        <v>87</v>
      </c>
      <c r="U15" s="30">
        <v>88</v>
      </c>
      <c r="V15" s="30">
        <v>91</v>
      </c>
      <c r="W15" s="20">
        <v>87</v>
      </c>
      <c r="X15" s="20">
        <v>332</v>
      </c>
    </row>
    <row r="16" spans="1:24">
      <c r="A16" s="5" t="s">
        <v>631</v>
      </c>
      <c r="B16" s="18">
        <v>81</v>
      </c>
      <c r="C16" s="18">
        <v>83</v>
      </c>
      <c r="D16" s="18">
        <v>83</v>
      </c>
      <c r="E16" s="18">
        <v>82</v>
      </c>
      <c r="F16" s="150">
        <v>83.841981961134692</v>
      </c>
      <c r="G16" s="18">
        <v>84</v>
      </c>
      <c r="H16" s="150">
        <v>84.262</v>
      </c>
      <c r="I16" s="151">
        <v>83.103999999999999</v>
      </c>
      <c r="J16" s="151">
        <v>84.814999999999998</v>
      </c>
      <c r="K16" s="151">
        <v>88.137</v>
      </c>
      <c r="L16" s="151">
        <v>86.028000000000006</v>
      </c>
      <c r="M16" s="151">
        <v>87.46</v>
      </c>
      <c r="N16" s="150">
        <v>87.57</v>
      </c>
      <c r="O16" s="150">
        <v>87</v>
      </c>
      <c r="P16" s="150">
        <v>88</v>
      </c>
      <c r="Q16" s="150">
        <v>86.96</v>
      </c>
      <c r="R16" s="90">
        <v>87</v>
      </c>
      <c r="S16" s="183">
        <v>0</v>
      </c>
      <c r="T16" s="183">
        <v>0</v>
      </c>
      <c r="U16" s="183">
        <v>0</v>
      </c>
      <c r="V16" s="183">
        <v>0</v>
      </c>
      <c r="W16" s="20" t="s">
        <v>799</v>
      </c>
      <c r="X16" s="20"/>
    </row>
    <row r="17" spans="1:24">
      <c r="A17" s="5" t="s">
        <v>805</v>
      </c>
      <c r="B17" s="18">
        <v>70</v>
      </c>
      <c r="C17" s="18">
        <v>75</v>
      </c>
      <c r="D17" s="18">
        <v>70</v>
      </c>
      <c r="E17" s="18">
        <v>70</v>
      </c>
      <c r="F17" s="150">
        <v>71.794378155014527</v>
      </c>
      <c r="G17" s="18">
        <v>72</v>
      </c>
      <c r="H17" s="150">
        <v>70.667000000000002</v>
      </c>
      <c r="I17" s="151">
        <v>71.024000000000001</v>
      </c>
      <c r="J17" s="151">
        <v>72.44</v>
      </c>
      <c r="K17" s="151">
        <v>76.843000000000004</v>
      </c>
      <c r="L17" s="151">
        <v>75.100999999999999</v>
      </c>
      <c r="M17" s="151">
        <v>73.260000000000005</v>
      </c>
      <c r="N17" s="150">
        <v>77.88</v>
      </c>
      <c r="O17" s="150">
        <v>78</v>
      </c>
      <c r="P17" s="150">
        <v>77</v>
      </c>
      <c r="Q17" s="150">
        <v>75</v>
      </c>
      <c r="R17" s="90">
        <v>73</v>
      </c>
      <c r="S17" s="30">
        <v>75</v>
      </c>
      <c r="T17" s="30">
        <v>75</v>
      </c>
      <c r="U17" s="30">
        <v>75</v>
      </c>
      <c r="V17" s="30">
        <v>80</v>
      </c>
      <c r="W17" s="20">
        <v>87</v>
      </c>
      <c r="X17" s="20">
        <v>383</v>
      </c>
    </row>
    <row r="18" spans="1:24">
      <c r="A18" s="5" t="s">
        <v>90</v>
      </c>
      <c r="B18" s="18">
        <v>82</v>
      </c>
      <c r="C18" s="18">
        <v>82</v>
      </c>
      <c r="D18" s="18">
        <v>70</v>
      </c>
      <c r="E18" s="18">
        <v>78</v>
      </c>
      <c r="F18" s="150">
        <v>80.969357685950428</v>
      </c>
      <c r="G18" s="18">
        <v>83</v>
      </c>
      <c r="H18" s="150">
        <v>82.075000000000003</v>
      </c>
      <c r="I18" s="151">
        <v>80.227999999999994</v>
      </c>
      <c r="J18" s="151">
        <v>82.177000000000007</v>
      </c>
      <c r="K18" s="151">
        <v>83.611999999999995</v>
      </c>
      <c r="L18" s="151">
        <v>82.010999999999996</v>
      </c>
      <c r="M18" s="151">
        <v>83.07</v>
      </c>
      <c r="N18" s="150">
        <v>82</v>
      </c>
      <c r="O18" s="150">
        <v>83</v>
      </c>
      <c r="P18" s="150">
        <v>83</v>
      </c>
      <c r="Q18" s="150">
        <v>83.04</v>
      </c>
      <c r="R18" s="90">
        <v>82</v>
      </c>
      <c r="S18" s="30">
        <v>83</v>
      </c>
      <c r="T18" s="30">
        <v>78</v>
      </c>
      <c r="U18" s="30">
        <v>78</v>
      </c>
      <c r="V18" s="30">
        <v>81</v>
      </c>
      <c r="W18" s="20">
        <v>76</v>
      </c>
      <c r="X18" s="20">
        <v>332</v>
      </c>
    </row>
    <row r="19" spans="1:24">
      <c r="A19" s="5" t="s">
        <v>808</v>
      </c>
      <c r="B19" s="18">
        <v>75</v>
      </c>
      <c r="C19" s="18">
        <v>71</v>
      </c>
      <c r="D19" s="18">
        <v>71</v>
      </c>
      <c r="E19" s="18">
        <v>75</v>
      </c>
      <c r="F19" s="150">
        <v>73.662748885414331</v>
      </c>
      <c r="G19" s="18">
        <v>77</v>
      </c>
      <c r="H19" s="150">
        <v>78.912000000000006</v>
      </c>
      <c r="I19" s="151">
        <v>78.552000000000007</v>
      </c>
      <c r="J19" s="151">
        <v>78.548000000000002</v>
      </c>
      <c r="K19" s="151">
        <v>81.28</v>
      </c>
      <c r="L19" s="151">
        <v>76.894000000000005</v>
      </c>
      <c r="M19" s="151">
        <v>80.47</v>
      </c>
      <c r="N19" s="150">
        <v>83.44</v>
      </c>
      <c r="O19" s="150">
        <v>82</v>
      </c>
      <c r="P19" s="150">
        <v>83</v>
      </c>
      <c r="Q19" s="150">
        <v>78.430000000000007</v>
      </c>
      <c r="R19" s="90">
        <v>75</v>
      </c>
      <c r="S19" s="30">
        <v>76</v>
      </c>
      <c r="T19" s="30">
        <v>73</v>
      </c>
      <c r="U19" s="30">
        <v>79</v>
      </c>
      <c r="V19" s="30">
        <v>79</v>
      </c>
      <c r="W19" s="20">
        <v>72</v>
      </c>
      <c r="X19" s="20">
        <v>383</v>
      </c>
    </row>
    <row r="20" spans="1:24">
      <c r="A20" s="5" t="s">
        <v>634</v>
      </c>
      <c r="B20" s="18">
        <v>72</v>
      </c>
      <c r="C20" s="18">
        <v>75</v>
      </c>
      <c r="D20" s="18">
        <v>74</v>
      </c>
      <c r="E20" s="18">
        <v>76</v>
      </c>
      <c r="F20" s="150">
        <v>75.920192316283234</v>
      </c>
      <c r="G20" s="18">
        <v>80</v>
      </c>
      <c r="H20" s="150">
        <v>80.128</v>
      </c>
      <c r="I20" s="151">
        <v>77.938000000000002</v>
      </c>
      <c r="J20" s="151">
        <v>76.435000000000002</v>
      </c>
      <c r="K20" s="151">
        <v>79.335999999999999</v>
      </c>
      <c r="L20" s="151">
        <v>76.397000000000006</v>
      </c>
      <c r="M20" s="151">
        <v>79.5</v>
      </c>
      <c r="N20" s="150">
        <v>80.91</v>
      </c>
      <c r="O20" s="150">
        <v>80</v>
      </c>
      <c r="P20" s="150">
        <v>81</v>
      </c>
      <c r="Q20" s="150">
        <v>81.66</v>
      </c>
      <c r="R20" s="90">
        <v>78</v>
      </c>
      <c r="S20" s="30">
        <v>71</v>
      </c>
      <c r="T20" s="30">
        <v>69</v>
      </c>
      <c r="U20" s="30">
        <v>77</v>
      </c>
      <c r="V20" s="30">
        <v>78</v>
      </c>
      <c r="W20" s="20">
        <v>77</v>
      </c>
      <c r="X20" s="20">
        <v>332</v>
      </c>
    </row>
    <row r="21" spans="1:24">
      <c r="A21" s="112" t="s">
        <v>89</v>
      </c>
      <c r="B21" s="152">
        <v>2060</v>
      </c>
      <c r="C21" s="152">
        <v>2077</v>
      </c>
      <c r="D21" s="152">
        <v>2024</v>
      </c>
      <c r="E21" s="152">
        <v>2416</v>
      </c>
      <c r="F21" s="152">
        <v>2042</v>
      </c>
      <c r="G21" s="153">
        <v>2114</v>
      </c>
      <c r="H21" s="153">
        <v>2015</v>
      </c>
      <c r="I21" s="154">
        <v>2029</v>
      </c>
      <c r="J21" s="154">
        <v>2091</v>
      </c>
      <c r="K21" s="154">
        <v>2067</v>
      </c>
      <c r="L21" s="154">
        <v>2113</v>
      </c>
      <c r="M21" s="154">
        <v>2568</v>
      </c>
      <c r="N21" s="154">
        <v>2539</v>
      </c>
      <c r="O21" s="154">
        <v>2187</v>
      </c>
      <c r="P21" s="154">
        <v>2095</v>
      </c>
      <c r="Q21" s="154">
        <v>2220</v>
      </c>
      <c r="R21" s="93">
        <v>2607</v>
      </c>
      <c r="S21" s="155">
        <v>2662</v>
      </c>
      <c r="T21" s="155">
        <v>2794</v>
      </c>
      <c r="U21" s="155">
        <v>2881</v>
      </c>
      <c r="V21" s="155">
        <v>1025</v>
      </c>
      <c r="W21" s="20"/>
      <c r="X21" s="20"/>
    </row>
    <row r="22" spans="1:24" ht="26.25" customHeight="1">
      <c r="A22" s="112" t="s">
        <v>630</v>
      </c>
      <c r="B22" s="18"/>
      <c r="C22" s="18"/>
      <c r="D22" s="18"/>
      <c r="E22" s="121"/>
      <c r="F22" s="18"/>
      <c r="G22" s="121"/>
      <c r="H22" s="156"/>
      <c r="I22" s="157"/>
      <c r="J22" s="157"/>
      <c r="K22" s="157"/>
      <c r="L22" s="157"/>
      <c r="M22" s="157"/>
      <c r="N22" s="5"/>
      <c r="O22" s="5"/>
      <c r="P22" s="5"/>
      <c r="Q22" s="5"/>
      <c r="R22" s="5"/>
      <c r="S22" s="5"/>
      <c r="T22" s="5"/>
      <c r="U22" s="5"/>
      <c r="V22" s="20"/>
      <c r="W22" s="121" t="s">
        <v>629</v>
      </c>
      <c r="X22" s="20"/>
    </row>
    <row r="23" spans="1:24" ht="24.75" customHeight="1">
      <c r="A23" s="5" t="s">
        <v>86</v>
      </c>
      <c r="B23" s="18">
        <v>86</v>
      </c>
      <c r="C23" s="18">
        <v>85</v>
      </c>
      <c r="D23" s="18">
        <v>87</v>
      </c>
      <c r="E23" s="18">
        <v>87</v>
      </c>
      <c r="F23" s="150">
        <v>83.655588711490907</v>
      </c>
      <c r="G23" s="18">
        <v>80</v>
      </c>
      <c r="H23" s="150">
        <v>88.694999999999993</v>
      </c>
      <c r="I23" s="151">
        <v>87.29</v>
      </c>
      <c r="J23" s="151">
        <v>85.144000000000005</v>
      </c>
      <c r="K23" s="151">
        <v>90.298000000000002</v>
      </c>
      <c r="L23" s="151">
        <v>92.123999999999995</v>
      </c>
      <c r="M23" s="151">
        <v>91</v>
      </c>
      <c r="N23" s="150">
        <v>87.39</v>
      </c>
      <c r="O23" s="150">
        <v>92</v>
      </c>
      <c r="P23" s="150">
        <v>88</v>
      </c>
      <c r="Q23" s="150">
        <v>90.53</v>
      </c>
      <c r="R23" s="90">
        <v>92</v>
      </c>
      <c r="S23" s="30">
        <v>92</v>
      </c>
      <c r="T23" s="30">
        <v>92</v>
      </c>
      <c r="U23" s="30">
        <v>89</v>
      </c>
      <c r="V23" s="30">
        <v>87</v>
      </c>
      <c r="W23" s="20" t="s">
        <v>800</v>
      </c>
      <c r="X23" s="20"/>
    </row>
    <row r="24" spans="1:24">
      <c r="A24" s="5" t="s">
        <v>97</v>
      </c>
      <c r="B24" s="18">
        <v>53</v>
      </c>
      <c r="C24" s="18">
        <v>55</v>
      </c>
      <c r="D24" s="18">
        <v>52</v>
      </c>
      <c r="E24" s="18">
        <v>68</v>
      </c>
      <c r="F24" s="150">
        <v>55.820143467506178</v>
      </c>
      <c r="G24" s="18">
        <v>52</v>
      </c>
      <c r="H24" s="150">
        <v>68.756</v>
      </c>
      <c r="I24" s="151">
        <v>57.938000000000002</v>
      </c>
      <c r="J24" s="151">
        <v>54.292000000000002</v>
      </c>
      <c r="K24" s="151">
        <v>55.817</v>
      </c>
      <c r="L24" s="151">
        <v>61.603999999999999</v>
      </c>
      <c r="M24" s="151">
        <v>54</v>
      </c>
      <c r="N24" s="150">
        <v>55.12</v>
      </c>
      <c r="O24" s="150">
        <v>70</v>
      </c>
      <c r="P24" s="150">
        <v>48</v>
      </c>
      <c r="Q24" s="150">
        <v>68.31</v>
      </c>
      <c r="R24" s="90">
        <v>60</v>
      </c>
      <c r="S24" s="30">
        <v>59</v>
      </c>
      <c r="T24" s="30">
        <v>63</v>
      </c>
      <c r="U24" s="30">
        <v>48</v>
      </c>
      <c r="V24" s="30">
        <v>67</v>
      </c>
      <c r="W24" s="20" t="s">
        <v>800</v>
      </c>
      <c r="X24" s="20"/>
    </row>
    <row r="25" spans="1:24">
      <c r="A25" s="5" t="s">
        <v>96</v>
      </c>
      <c r="B25" s="18">
        <v>64</v>
      </c>
      <c r="C25" s="18">
        <v>60</v>
      </c>
      <c r="D25" s="18">
        <v>64</v>
      </c>
      <c r="E25" s="18">
        <v>66</v>
      </c>
      <c r="F25" s="150">
        <v>68.356915673487748</v>
      </c>
      <c r="G25" s="18">
        <v>64</v>
      </c>
      <c r="H25" s="150">
        <v>69.790000000000006</v>
      </c>
      <c r="I25" s="151">
        <v>69.825000000000003</v>
      </c>
      <c r="J25" s="151">
        <v>65.067999999999998</v>
      </c>
      <c r="K25" s="151">
        <v>65.069999999999993</v>
      </c>
      <c r="L25" s="151">
        <v>69.081000000000003</v>
      </c>
      <c r="M25" s="151">
        <v>62</v>
      </c>
      <c r="N25" s="150">
        <v>64.58</v>
      </c>
      <c r="O25" s="150">
        <v>68</v>
      </c>
      <c r="P25" s="150">
        <v>66</v>
      </c>
      <c r="Q25" s="150">
        <v>68.92</v>
      </c>
      <c r="R25" s="90">
        <v>70</v>
      </c>
      <c r="S25" s="30">
        <v>72</v>
      </c>
      <c r="T25" s="30">
        <v>66</v>
      </c>
      <c r="U25" s="30">
        <v>70</v>
      </c>
      <c r="V25" s="30">
        <v>73</v>
      </c>
      <c r="W25" s="20" t="s">
        <v>800</v>
      </c>
      <c r="X25" s="20"/>
    </row>
    <row r="26" spans="1:24" ht="27" customHeight="1">
      <c r="A26" s="5" t="s">
        <v>95</v>
      </c>
      <c r="B26" s="18">
        <v>91</v>
      </c>
      <c r="C26" s="18">
        <v>87</v>
      </c>
      <c r="D26" s="18">
        <v>81</v>
      </c>
      <c r="E26" s="18">
        <v>91</v>
      </c>
      <c r="F26" s="150">
        <v>87.967127501686534</v>
      </c>
      <c r="G26" s="18">
        <v>94</v>
      </c>
      <c r="H26" s="150">
        <v>86.92</v>
      </c>
      <c r="I26" s="151">
        <v>81.96</v>
      </c>
      <c r="J26" s="151">
        <v>90.016000000000005</v>
      </c>
      <c r="K26" s="151">
        <v>87.301000000000002</v>
      </c>
      <c r="L26" s="151">
        <v>89.742000000000004</v>
      </c>
      <c r="M26" s="151">
        <v>86</v>
      </c>
      <c r="N26" s="150">
        <v>90.91</v>
      </c>
      <c r="O26" s="150">
        <v>90</v>
      </c>
      <c r="P26" s="150">
        <v>90</v>
      </c>
      <c r="Q26" s="150">
        <v>93.27</v>
      </c>
      <c r="R26" s="90">
        <v>93</v>
      </c>
      <c r="S26" s="30">
        <v>93</v>
      </c>
      <c r="T26" s="30">
        <v>95</v>
      </c>
      <c r="U26" s="30">
        <v>87</v>
      </c>
      <c r="V26" s="30">
        <v>88</v>
      </c>
      <c r="W26" s="20" t="s">
        <v>800</v>
      </c>
      <c r="X26" s="20"/>
    </row>
    <row r="27" spans="1:24">
      <c r="A27" s="5" t="s">
        <v>94</v>
      </c>
      <c r="B27" s="18">
        <v>73</v>
      </c>
      <c r="C27" s="18">
        <v>74</v>
      </c>
      <c r="D27" s="18">
        <v>72</v>
      </c>
      <c r="E27" s="18">
        <v>75</v>
      </c>
      <c r="F27" s="150">
        <v>80.82405239487295</v>
      </c>
      <c r="G27" s="18">
        <v>78</v>
      </c>
      <c r="H27" s="150">
        <v>78.897999999999996</v>
      </c>
      <c r="I27" s="151">
        <v>78.668000000000006</v>
      </c>
      <c r="J27" s="151">
        <v>79.665999999999997</v>
      </c>
      <c r="K27" s="151">
        <v>82.834999999999994</v>
      </c>
      <c r="L27" s="151">
        <v>81.661000000000001</v>
      </c>
      <c r="M27" s="151">
        <v>78</v>
      </c>
      <c r="N27" s="150">
        <v>62.98</v>
      </c>
      <c r="O27" s="150">
        <v>75</v>
      </c>
      <c r="P27" s="150">
        <v>83</v>
      </c>
      <c r="Q27" s="150">
        <v>85.97</v>
      </c>
      <c r="R27" s="90">
        <v>87</v>
      </c>
      <c r="S27" s="30">
        <v>89</v>
      </c>
      <c r="T27" s="30">
        <v>89</v>
      </c>
      <c r="U27" s="30">
        <v>86</v>
      </c>
      <c r="V27" s="30">
        <v>81</v>
      </c>
      <c r="W27" s="20" t="s">
        <v>800</v>
      </c>
      <c r="X27" s="20"/>
    </row>
    <row r="28" spans="1:24">
      <c r="A28" s="5" t="s">
        <v>93</v>
      </c>
      <c r="B28" s="18">
        <v>78</v>
      </c>
      <c r="C28" s="18">
        <v>78</v>
      </c>
      <c r="D28" s="18">
        <v>83</v>
      </c>
      <c r="E28" s="18">
        <v>87</v>
      </c>
      <c r="F28" s="150">
        <v>89.565823926242416</v>
      </c>
      <c r="G28" s="18">
        <v>85</v>
      </c>
      <c r="H28" s="150">
        <v>78.322999999999993</v>
      </c>
      <c r="I28" s="151">
        <v>82.129000000000005</v>
      </c>
      <c r="J28" s="151">
        <v>77.569000000000003</v>
      </c>
      <c r="K28" s="151">
        <v>90.117999999999995</v>
      </c>
      <c r="L28" s="151">
        <v>86.278000000000006</v>
      </c>
      <c r="M28" s="151">
        <v>89</v>
      </c>
      <c r="N28" s="150">
        <v>81.17</v>
      </c>
      <c r="O28" s="150">
        <v>82</v>
      </c>
      <c r="P28" s="150">
        <v>86</v>
      </c>
      <c r="Q28" s="150">
        <v>89.99</v>
      </c>
      <c r="R28" s="90">
        <v>92</v>
      </c>
      <c r="S28" s="30">
        <v>91</v>
      </c>
      <c r="T28" s="30">
        <v>93</v>
      </c>
      <c r="U28" s="30">
        <v>90</v>
      </c>
      <c r="V28" s="30">
        <v>94</v>
      </c>
      <c r="W28" s="20" t="s">
        <v>800</v>
      </c>
      <c r="X28" s="20"/>
    </row>
    <row r="29" spans="1:24">
      <c r="A29" s="5" t="s">
        <v>92</v>
      </c>
      <c r="B29" s="18">
        <v>76</v>
      </c>
      <c r="C29" s="18">
        <v>83</v>
      </c>
      <c r="D29" s="18">
        <v>77</v>
      </c>
      <c r="E29" s="18">
        <v>85</v>
      </c>
      <c r="F29" s="150">
        <v>79.726906678659773</v>
      </c>
      <c r="G29" s="18">
        <v>89</v>
      </c>
      <c r="H29" s="150">
        <v>86.183999999999997</v>
      </c>
      <c r="I29" s="151">
        <v>86.66</v>
      </c>
      <c r="J29" s="151">
        <v>85.722999999999999</v>
      </c>
      <c r="K29" s="151">
        <v>91.332999999999998</v>
      </c>
      <c r="L29" s="151">
        <v>91.293000000000006</v>
      </c>
      <c r="M29" s="151">
        <v>87</v>
      </c>
      <c r="N29" s="150">
        <v>86.05</v>
      </c>
      <c r="O29" s="150">
        <v>86</v>
      </c>
      <c r="P29" s="150">
        <v>89</v>
      </c>
      <c r="Q29" s="150">
        <v>94.37</v>
      </c>
      <c r="R29" s="90">
        <v>95</v>
      </c>
      <c r="S29" s="30">
        <v>91</v>
      </c>
      <c r="T29" s="30">
        <v>93</v>
      </c>
      <c r="U29" s="30">
        <v>94</v>
      </c>
      <c r="V29" s="30">
        <v>88</v>
      </c>
      <c r="W29" s="20" t="s">
        <v>800</v>
      </c>
      <c r="X29" s="20"/>
    </row>
    <row r="30" spans="1:24" ht="26.25" customHeight="1">
      <c r="A30" s="5" t="s">
        <v>85</v>
      </c>
      <c r="B30" s="18">
        <v>76</v>
      </c>
      <c r="C30" s="18">
        <v>73</v>
      </c>
      <c r="D30" s="18">
        <v>76</v>
      </c>
      <c r="E30" s="18">
        <v>78</v>
      </c>
      <c r="F30" s="150">
        <v>81.830231167078935</v>
      </c>
      <c r="G30" s="18">
        <v>73</v>
      </c>
      <c r="H30" s="150">
        <v>86.581000000000003</v>
      </c>
      <c r="I30" s="151">
        <v>86.069000000000003</v>
      </c>
      <c r="J30" s="151">
        <v>86.652000000000001</v>
      </c>
      <c r="K30" s="151">
        <v>90.233000000000004</v>
      </c>
      <c r="L30" s="151">
        <v>88.126000000000005</v>
      </c>
      <c r="M30" s="151">
        <v>87</v>
      </c>
      <c r="N30" s="150">
        <v>88.85</v>
      </c>
      <c r="O30" s="150">
        <v>89</v>
      </c>
      <c r="P30" s="150">
        <v>89</v>
      </c>
      <c r="Q30" s="150">
        <v>90.47</v>
      </c>
      <c r="R30" s="90">
        <v>94</v>
      </c>
      <c r="S30" s="30">
        <v>88</v>
      </c>
      <c r="T30" s="30">
        <v>86</v>
      </c>
      <c r="U30" s="30">
        <v>86</v>
      </c>
      <c r="V30" s="30">
        <v>72</v>
      </c>
      <c r="W30" s="20" t="s">
        <v>800</v>
      </c>
      <c r="X30" s="20"/>
    </row>
    <row r="31" spans="1:24">
      <c r="A31" s="5" t="s">
        <v>91</v>
      </c>
      <c r="B31" s="18">
        <v>79</v>
      </c>
      <c r="C31" s="18">
        <v>76</v>
      </c>
      <c r="D31" s="18">
        <v>82</v>
      </c>
      <c r="E31" s="18">
        <v>79</v>
      </c>
      <c r="F31" s="150">
        <v>81.369373510231611</v>
      </c>
      <c r="G31" s="18">
        <v>78</v>
      </c>
      <c r="H31" s="150">
        <v>86.186999999999998</v>
      </c>
      <c r="I31" s="151">
        <v>83.79</v>
      </c>
      <c r="J31" s="151">
        <v>81.876999999999995</v>
      </c>
      <c r="K31" s="151">
        <v>87.491</v>
      </c>
      <c r="L31" s="151">
        <v>87.603999999999999</v>
      </c>
      <c r="M31" s="151">
        <v>88</v>
      </c>
      <c r="N31" s="150">
        <v>87.45</v>
      </c>
      <c r="O31" s="150">
        <v>87</v>
      </c>
      <c r="P31" s="150">
        <v>86</v>
      </c>
      <c r="Q31" s="150">
        <v>90.52</v>
      </c>
      <c r="R31" s="90">
        <v>89</v>
      </c>
      <c r="S31" s="30">
        <v>90</v>
      </c>
      <c r="T31" s="30">
        <v>91</v>
      </c>
      <c r="U31" s="30">
        <v>91</v>
      </c>
      <c r="V31" s="30">
        <v>88</v>
      </c>
      <c r="W31" s="20" t="s">
        <v>800</v>
      </c>
      <c r="X31" s="20"/>
    </row>
    <row r="32" spans="1:24">
      <c r="A32" s="5" t="s">
        <v>631</v>
      </c>
      <c r="B32" s="18">
        <v>78</v>
      </c>
      <c r="C32" s="18">
        <v>78</v>
      </c>
      <c r="D32" s="18">
        <v>78</v>
      </c>
      <c r="E32" s="18">
        <v>82</v>
      </c>
      <c r="F32" s="150">
        <v>75.939907353271877</v>
      </c>
      <c r="G32" s="18">
        <v>77</v>
      </c>
      <c r="H32" s="150">
        <v>78.492999999999995</v>
      </c>
      <c r="I32" s="151">
        <v>82.906000000000006</v>
      </c>
      <c r="J32" s="151">
        <v>80.545000000000002</v>
      </c>
      <c r="K32" s="151">
        <v>83.385999999999996</v>
      </c>
      <c r="L32" s="151">
        <v>84.64</v>
      </c>
      <c r="M32" s="151">
        <v>85</v>
      </c>
      <c r="N32" s="150">
        <v>86.16</v>
      </c>
      <c r="O32" s="150">
        <v>87</v>
      </c>
      <c r="P32" s="150">
        <v>84</v>
      </c>
      <c r="Q32" s="150">
        <v>85.4</v>
      </c>
      <c r="R32" s="90">
        <v>87</v>
      </c>
      <c r="S32" s="30"/>
      <c r="T32" s="30"/>
      <c r="U32" s="30"/>
      <c r="V32" s="30"/>
      <c r="W32" s="20" t="s">
        <v>800</v>
      </c>
      <c r="X32" s="20"/>
    </row>
    <row r="33" spans="1:24">
      <c r="A33" s="5" t="s">
        <v>632</v>
      </c>
      <c r="B33" s="18">
        <v>78</v>
      </c>
      <c r="C33" s="18">
        <v>78</v>
      </c>
      <c r="D33" s="18">
        <v>80</v>
      </c>
      <c r="E33" s="18">
        <v>80</v>
      </c>
      <c r="F33" s="150">
        <v>69.797154036429063</v>
      </c>
      <c r="G33" s="18">
        <v>73</v>
      </c>
      <c r="H33" s="150">
        <v>71.012</v>
      </c>
      <c r="I33" s="151">
        <v>76.994</v>
      </c>
      <c r="J33" s="151">
        <v>72.123999999999995</v>
      </c>
      <c r="K33" s="151">
        <v>79.516999999999996</v>
      </c>
      <c r="L33" s="151">
        <v>79.075999999999993</v>
      </c>
      <c r="M33" s="151">
        <v>77</v>
      </c>
      <c r="N33" s="150">
        <v>78.55</v>
      </c>
      <c r="O33" s="150">
        <v>79</v>
      </c>
      <c r="P33" s="150">
        <v>79</v>
      </c>
      <c r="Q33" s="150">
        <v>80.17</v>
      </c>
      <c r="R33" s="90">
        <v>81</v>
      </c>
      <c r="S33" s="30">
        <v>82</v>
      </c>
      <c r="T33" s="30">
        <v>81</v>
      </c>
      <c r="U33" s="30">
        <v>77</v>
      </c>
      <c r="V33" s="30">
        <v>87</v>
      </c>
      <c r="W33" s="20" t="s">
        <v>800</v>
      </c>
      <c r="X33" s="20"/>
    </row>
    <row r="34" spans="1:24">
      <c r="A34" s="5" t="s">
        <v>90</v>
      </c>
      <c r="B34" s="18">
        <v>81</v>
      </c>
      <c r="C34" s="18">
        <v>80</v>
      </c>
      <c r="D34" s="18">
        <v>81</v>
      </c>
      <c r="E34" s="18">
        <v>76</v>
      </c>
      <c r="F34" s="150">
        <v>71.584627614121885</v>
      </c>
      <c r="G34" s="18">
        <v>73</v>
      </c>
      <c r="H34" s="150">
        <v>83.409000000000006</v>
      </c>
      <c r="I34" s="151">
        <v>78.355999999999995</v>
      </c>
      <c r="J34" s="151">
        <v>71.998999999999995</v>
      </c>
      <c r="K34" s="151">
        <v>84.085999999999999</v>
      </c>
      <c r="L34" s="151">
        <v>81.811000000000007</v>
      </c>
      <c r="M34" s="151">
        <v>80</v>
      </c>
      <c r="N34" s="150">
        <v>78.98</v>
      </c>
      <c r="O34" s="150">
        <v>81</v>
      </c>
      <c r="P34" s="150">
        <v>84</v>
      </c>
      <c r="Q34" s="150">
        <v>88.44</v>
      </c>
      <c r="R34" s="90">
        <v>89</v>
      </c>
      <c r="S34" s="30">
        <v>82</v>
      </c>
      <c r="T34" s="30">
        <v>83</v>
      </c>
      <c r="U34" s="30">
        <v>83</v>
      </c>
      <c r="V34" s="30">
        <v>80</v>
      </c>
      <c r="W34" s="20" t="s">
        <v>800</v>
      </c>
      <c r="X34" s="20"/>
    </row>
    <row r="35" spans="1:24">
      <c r="A35" s="5" t="s">
        <v>633</v>
      </c>
      <c r="B35" s="18">
        <v>80</v>
      </c>
      <c r="C35" s="18">
        <v>81</v>
      </c>
      <c r="D35" s="18">
        <v>79</v>
      </c>
      <c r="E35" s="18">
        <v>77</v>
      </c>
      <c r="F35" s="150">
        <v>81.345720935462097</v>
      </c>
      <c r="G35" s="18">
        <v>83</v>
      </c>
      <c r="H35" s="150">
        <v>84.269000000000005</v>
      </c>
      <c r="I35" s="151">
        <v>88.965999999999994</v>
      </c>
      <c r="J35" s="151">
        <v>83.620999999999995</v>
      </c>
      <c r="K35" s="151">
        <v>85.867999999999995</v>
      </c>
      <c r="L35" s="151">
        <v>85.539000000000001</v>
      </c>
      <c r="M35" s="151">
        <v>81</v>
      </c>
      <c r="N35" s="150">
        <v>86.47</v>
      </c>
      <c r="O35" s="150">
        <v>86</v>
      </c>
      <c r="P35" s="150">
        <v>86</v>
      </c>
      <c r="Q35" s="150">
        <v>85.73</v>
      </c>
      <c r="R35" s="90">
        <v>85</v>
      </c>
      <c r="S35" s="30">
        <v>89</v>
      </c>
      <c r="T35" s="30">
        <v>85</v>
      </c>
      <c r="U35" s="30">
        <v>85</v>
      </c>
      <c r="V35" s="30">
        <v>86</v>
      </c>
      <c r="W35" s="20" t="s">
        <v>800</v>
      </c>
      <c r="X35" s="20"/>
    </row>
    <row r="36" spans="1:24">
      <c r="A36" s="5" t="s">
        <v>634</v>
      </c>
      <c r="B36" s="18">
        <v>68</v>
      </c>
      <c r="C36" s="18">
        <v>71</v>
      </c>
      <c r="D36" s="18">
        <v>70</v>
      </c>
      <c r="E36" s="18">
        <v>72</v>
      </c>
      <c r="F36" s="150">
        <v>71.196161232291445</v>
      </c>
      <c r="G36" s="18">
        <v>80</v>
      </c>
      <c r="H36" s="150">
        <v>78.010999999999996</v>
      </c>
      <c r="I36" s="151">
        <v>77.019000000000005</v>
      </c>
      <c r="J36" s="151">
        <v>73.962999999999994</v>
      </c>
      <c r="K36" s="151">
        <v>78.055000000000007</v>
      </c>
      <c r="L36" s="151">
        <v>80.150000000000006</v>
      </c>
      <c r="M36" s="151">
        <v>77</v>
      </c>
      <c r="N36" s="150">
        <v>81.13</v>
      </c>
      <c r="O36" s="150">
        <v>82</v>
      </c>
      <c r="P36" s="150">
        <v>78</v>
      </c>
      <c r="Q36" s="150">
        <v>80.69</v>
      </c>
      <c r="R36" s="90">
        <v>79</v>
      </c>
      <c r="S36" s="30">
        <v>80</v>
      </c>
      <c r="T36" s="30">
        <v>78</v>
      </c>
      <c r="U36" s="30">
        <v>79</v>
      </c>
      <c r="V36" s="30">
        <v>78</v>
      </c>
      <c r="W36" s="20" t="s">
        <v>800</v>
      </c>
      <c r="X36" s="20"/>
    </row>
    <row r="37" spans="1:24" ht="23.25" customHeight="1">
      <c r="A37" s="112" t="s">
        <v>89</v>
      </c>
      <c r="B37" s="149">
        <v>465</v>
      </c>
      <c r="C37" s="149">
        <v>535</v>
      </c>
      <c r="D37" s="149">
        <v>464</v>
      </c>
      <c r="E37" s="149">
        <v>457</v>
      </c>
      <c r="F37" s="153">
        <v>382</v>
      </c>
      <c r="G37" s="153">
        <v>420</v>
      </c>
      <c r="H37" s="153">
        <v>480</v>
      </c>
      <c r="I37" s="153">
        <v>323</v>
      </c>
      <c r="J37" s="153">
        <v>391</v>
      </c>
      <c r="K37" s="153">
        <v>481</v>
      </c>
      <c r="L37" s="153">
        <v>562</v>
      </c>
      <c r="M37" s="153">
        <v>672</v>
      </c>
      <c r="N37" s="153">
        <v>706</v>
      </c>
      <c r="O37" s="153">
        <v>825</v>
      </c>
      <c r="P37" s="153">
        <v>786</v>
      </c>
      <c r="Q37" s="153">
        <v>753</v>
      </c>
      <c r="R37" s="90">
        <v>672</v>
      </c>
      <c r="S37" s="30">
        <v>618</v>
      </c>
      <c r="T37" s="155">
        <v>614</v>
      </c>
      <c r="U37" s="155">
        <v>645</v>
      </c>
      <c r="V37" s="155">
        <v>250</v>
      </c>
      <c r="W37" s="20" t="s">
        <v>800</v>
      </c>
      <c r="X37" s="20"/>
    </row>
    <row r="38" spans="1:24" ht="28.5" customHeight="1">
      <c r="A38" s="112" t="s">
        <v>88</v>
      </c>
      <c r="B38" s="18"/>
      <c r="C38" s="18"/>
      <c r="D38" s="18"/>
      <c r="E38" s="121"/>
      <c r="F38" s="18"/>
      <c r="G38" s="121"/>
      <c r="H38" s="156"/>
      <c r="I38" s="157"/>
      <c r="J38" s="157"/>
      <c r="K38" s="157"/>
      <c r="L38" s="157"/>
      <c r="M38" s="157"/>
      <c r="N38" s="5"/>
      <c r="O38" s="5"/>
      <c r="P38" s="5"/>
      <c r="Q38" s="5"/>
      <c r="R38" s="5"/>
      <c r="S38" s="5"/>
      <c r="T38" s="5"/>
      <c r="U38" s="5"/>
      <c r="V38" s="20"/>
      <c r="W38" s="121" t="s">
        <v>629</v>
      </c>
      <c r="X38" s="20"/>
    </row>
    <row r="39" spans="1:24" ht="22.5" customHeight="1">
      <c r="A39" s="5" t="s">
        <v>86</v>
      </c>
      <c r="B39" s="18">
        <v>80</v>
      </c>
      <c r="C39" s="18">
        <v>78</v>
      </c>
      <c r="D39" s="18">
        <v>78</v>
      </c>
      <c r="E39" s="18">
        <v>80</v>
      </c>
      <c r="F39" s="158">
        <v>81.568786560094736</v>
      </c>
      <c r="G39" s="18">
        <v>83</v>
      </c>
      <c r="H39" s="150">
        <v>84.99</v>
      </c>
      <c r="I39" s="151">
        <v>82.305999999999997</v>
      </c>
      <c r="J39" s="151">
        <v>85.566999999999993</v>
      </c>
      <c r="K39" s="151">
        <v>86.289000000000001</v>
      </c>
      <c r="L39" s="151">
        <v>86.623999999999995</v>
      </c>
      <c r="M39" s="151">
        <v>86</v>
      </c>
      <c r="N39" s="150">
        <v>86</v>
      </c>
      <c r="O39" s="18">
        <v>84</v>
      </c>
      <c r="P39" s="18">
        <v>85</v>
      </c>
      <c r="Q39" s="18">
        <v>86</v>
      </c>
      <c r="R39" s="90">
        <v>85</v>
      </c>
      <c r="S39" s="30">
        <v>85</v>
      </c>
      <c r="T39" s="30">
        <v>81</v>
      </c>
      <c r="U39" s="30">
        <v>82</v>
      </c>
      <c r="V39" s="30">
        <v>84</v>
      </c>
      <c r="W39" s="20">
        <v>83</v>
      </c>
      <c r="X39" s="20"/>
    </row>
    <row r="40" spans="1:24">
      <c r="A40" s="4" t="s">
        <v>85</v>
      </c>
      <c r="B40" s="16">
        <v>76</v>
      </c>
      <c r="C40" s="16">
        <v>67</v>
      </c>
      <c r="D40" s="16">
        <v>72</v>
      </c>
      <c r="E40" s="16">
        <v>73</v>
      </c>
      <c r="F40" s="51">
        <v>76.405951450562469</v>
      </c>
      <c r="G40" s="16">
        <v>79</v>
      </c>
      <c r="H40" s="17">
        <v>81.614999999999995</v>
      </c>
      <c r="I40" s="48">
        <v>81.510999999999996</v>
      </c>
      <c r="J40" s="48">
        <v>84.052000000000007</v>
      </c>
      <c r="K40" s="48">
        <v>85.546000000000006</v>
      </c>
      <c r="L40" s="48">
        <v>85.664000000000001</v>
      </c>
      <c r="M40" s="48">
        <v>84</v>
      </c>
      <c r="N40" s="17">
        <v>84.1</v>
      </c>
      <c r="O40" s="16">
        <v>81</v>
      </c>
      <c r="P40" s="16">
        <v>82</v>
      </c>
      <c r="Q40" s="16">
        <v>84</v>
      </c>
      <c r="R40" s="89">
        <v>82</v>
      </c>
      <c r="S40" s="20">
        <v>83</v>
      </c>
      <c r="T40" s="20">
        <v>76</v>
      </c>
      <c r="U40" s="20">
        <v>76</v>
      </c>
      <c r="V40" s="20">
        <v>74</v>
      </c>
      <c r="W40" s="20">
        <v>82</v>
      </c>
      <c r="X40" s="20"/>
    </row>
    <row r="41" spans="1:24" ht="26.25" customHeight="1">
      <c r="A41" s="42" t="s">
        <v>87</v>
      </c>
      <c r="B41" s="16"/>
      <c r="C41" s="16"/>
      <c r="D41" s="16"/>
      <c r="E41" s="16"/>
      <c r="F41" s="52"/>
      <c r="G41" s="4"/>
      <c r="H41" s="49"/>
      <c r="I41" s="50"/>
      <c r="J41" s="50"/>
      <c r="K41" s="50"/>
      <c r="L41" s="50"/>
      <c r="M41" s="48"/>
      <c r="N41" s="17"/>
      <c r="O41" s="16"/>
      <c r="P41" s="16"/>
      <c r="Q41" s="16"/>
      <c r="S41" s="20"/>
      <c r="T41" s="20"/>
      <c r="U41" s="20"/>
      <c r="V41" s="20"/>
      <c r="W41" s="20"/>
      <c r="X41" s="20"/>
    </row>
    <row r="42" spans="1:24" ht="18.75" customHeight="1">
      <c r="A42" s="4" t="s">
        <v>86</v>
      </c>
      <c r="B42" s="16">
        <v>81</v>
      </c>
      <c r="C42" s="16">
        <v>75</v>
      </c>
      <c r="D42" s="16">
        <v>80</v>
      </c>
      <c r="E42" s="16">
        <v>80</v>
      </c>
      <c r="F42" s="51">
        <v>81.336500000000001</v>
      </c>
      <c r="G42" s="16">
        <v>83</v>
      </c>
      <c r="H42" s="17">
        <v>87.507000000000005</v>
      </c>
      <c r="I42" s="48">
        <v>85.635999999999996</v>
      </c>
      <c r="J42" s="48">
        <v>83.572000000000003</v>
      </c>
      <c r="K42" s="48">
        <v>85.933999999999997</v>
      </c>
      <c r="L42" s="48">
        <v>87.17</v>
      </c>
      <c r="M42" s="48">
        <v>86</v>
      </c>
      <c r="N42" s="17">
        <v>88.35</v>
      </c>
      <c r="O42" s="16">
        <v>87</v>
      </c>
      <c r="P42" s="16">
        <v>86</v>
      </c>
      <c r="Q42" s="16">
        <v>87</v>
      </c>
      <c r="R42" s="89">
        <v>87</v>
      </c>
      <c r="S42" s="20">
        <v>88</v>
      </c>
      <c r="T42" s="20">
        <v>85</v>
      </c>
      <c r="U42" s="20">
        <v>85</v>
      </c>
      <c r="V42" s="20">
        <v>84</v>
      </c>
      <c r="W42" s="20">
        <v>84</v>
      </c>
      <c r="X42" s="20"/>
    </row>
    <row r="43" spans="1:24">
      <c r="A43" s="4" t="s">
        <v>85</v>
      </c>
      <c r="B43" s="16">
        <v>75</v>
      </c>
      <c r="C43" s="16">
        <v>63</v>
      </c>
      <c r="D43" s="16">
        <v>71</v>
      </c>
      <c r="E43" s="16">
        <v>68</v>
      </c>
      <c r="F43" s="51">
        <v>75.253999999999991</v>
      </c>
      <c r="G43" s="16">
        <v>78</v>
      </c>
      <c r="H43" s="17">
        <v>85.7</v>
      </c>
      <c r="I43" s="48">
        <v>83.745000000000005</v>
      </c>
      <c r="J43" s="48">
        <v>80.956999999999994</v>
      </c>
      <c r="K43" s="48">
        <v>85.733000000000004</v>
      </c>
      <c r="L43" s="48">
        <v>86.103999999999999</v>
      </c>
      <c r="M43" s="48">
        <v>85</v>
      </c>
      <c r="N43" s="17">
        <v>87.15</v>
      </c>
      <c r="O43" s="16">
        <v>84</v>
      </c>
      <c r="P43" s="16">
        <v>83</v>
      </c>
      <c r="Q43" s="16">
        <v>84</v>
      </c>
      <c r="R43" s="89">
        <v>84</v>
      </c>
      <c r="S43" s="20">
        <v>84</v>
      </c>
      <c r="T43" s="20">
        <v>78</v>
      </c>
      <c r="U43" s="20">
        <v>78</v>
      </c>
      <c r="V43" s="20">
        <v>74</v>
      </c>
      <c r="W43" s="20">
        <v>82</v>
      </c>
      <c r="X43" s="20"/>
    </row>
  </sheetData>
  <pageMargins left="0.70866141732283472" right="0.70866141732283472" top="0.74803149606299213" bottom="0.74803149606299213" header="0.31496062992125984" footer="0.31496062992125984"/>
  <pageSetup paperSize="9" scale="5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M5"/>
  <sheetViews>
    <sheetView zoomScale="75" workbookViewId="0">
      <selection activeCell="P41" sqref="P41"/>
    </sheetView>
  </sheetViews>
  <sheetFormatPr defaultRowHeight="15"/>
  <sheetData>
    <row r="2" spans="1:13">
      <c r="C2" t="str">
        <f>'T7.2'!G5</f>
        <v>2000-01</v>
      </c>
      <c r="D2" t="str">
        <f>'T7.2'!H5</f>
        <v>2001-02 [note 7]</v>
      </c>
      <c r="E2" t="str">
        <f>'T7.2'!I5</f>
        <v>2002-03 [note 7]</v>
      </c>
      <c r="F2" t="str">
        <f>'T7.2'!J5</f>
        <v>2003-04</v>
      </c>
      <c r="G2" t="str">
        <f>'T7.2'!K5</f>
        <v>2004-05</v>
      </c>
      <c r="H2" t="str">
        <f>'T7.2'!L5</f>
        <v>2005-06</v>
      </c>
      <c r="I2" t="str">
        <f>'T7.2'!M5</f>
        <v>2006-07</v>
      </c>
      <c r="J2" t="str">
        <f>'T7.2'!N5</f>
        <v>2007-08</v>
      </c>
      <c r="K2" t="str">
        <f>'T7.2'!O5</f>
        <v>2008-09</v>
      </c>
      <c r="L2" t="str">
        <f>'T7.2'!P5</f>
        <v>2009-10</v>
      </c>
      <c r="M2" t="s">
        <v>292</v>
      </c>
    </row>
    <row r="3" spans="1:13">
      <c r="A3" t="s">
        <v>297</v>
      </c>
      <c r="B3" t="s">
        <v>113</v>
      </c>
      <c r="C3" s="36">
        <f>'T7.2'!G11</f>
        <v>62.296515999999997</v>
      </c>
      <c r="D3" s="36">
        <f>'T7.2'!H11</f>
        <v>50.371815000000005</v>
      </c>
      <c r="E3" s="36">
        <f>'T7.2'!I11</f>
        <v>49.937775000000002</v>
      </c>
      <c r="F3" s="36">
        <f>'T7.2'!J11</f>
        <v>53.379652999999998</v>
      </c>
      <c r="G3" s="36">
        <f>'T7.2'!K11</f>
        <v>58.802374999999998</v>
      </c>
      <c r="H3" s="36">
        <f>'T7.2'!L11</f>
        <v>64.114599999999996</v>
      </c>
      <c r="I3" s="36">
        <f>'T7.2'!M11</f>
        <v>66.998024999999998</v>
      </c>
      <c r="J3" s="36">
        <f>'T7.2'!N11</f>
        <v>69.828187</v>
      </c>
      <c r="K3" s="36">
        <f>'T7.2'!O11</f>
        <v>73.191563059940066</v>
      </c>
      <c r="L3" s="36">
        <f>'T7.2'!P11</f>
        <v>73.153299230060313</v>
      </c>
      <c r="M3" s="36" t="e">
        <f>'T7.1 '!#REF!</f>
        <v>#REF!</v>
      </c>
    </row>
    <row r="4" spans="1:13">
      <c r="A4" t="s">
        <v>298</v>
      </c>
      <c r="B4" t="s">
        <v>114</v>
      </c>
      <c r="C4" s="37">
        <v>49.24</v>
      </c>
      <c r="D4" s="36" t="e">
        <f>'T7.1 '!#REF!</f>
        <v>#REF!</v>
      </c>
      <c r="E4" s="36" t="e">
        <f>'T7.1 '!#REF!</f>
        <v>#REF!</v>
      </c>
      <c r="F4" s="36" t="e">
        <f>#REF!</f>
        <v>#REF!</v>
      </c>
      <c r="G4" s="36" t="e">
        <f>#REF!</f>
        <v>#REF!</v>
      </c>
      <c r="H4" s="36" t="e">
        <f>#REF!</f>
        <v>#REF!</v>
      </c>
      <c r="I4" s="36" t="e">
        <f>#REF!</f>
        <v>#REF!</v>
      </c>
      <c r="J4" s="36" t="e">
        <f>#REF!</f>
        <v>#REF!</v>
      </c>
      <c r="K4" s="36" t="e">
        <f>#REF!</f>
        <v>#REF!</v>
      </c>
      <c r="L4" s="36" t="e">
        <f>#REF!</f>
        <v>#REF!</v>
      </c>
      <c r="M4" s="36" t="e">
        <f>#REF!</f>
        <v>#REF!</v>
      </c>
    </row>
    <row r="5" spans="1:13">
      <c r="B5" t="s">
        <v>115</v>
      </c>
      <c r="C5" s="36">
        <f t="shared" ref="C5:M5" si="0">C3-C4</f>
        <v>13.056515999999995</v>
      </c>
      <c r="D5" s="36" t="e">
        <f t="shared" si="0"/>
        <v>#REF!</v>
      </c>
      <c r="E5" s="36" t="e">
        <f t="shared" si="0"/>
        <v>#REF!</v>
      </c>
      <c r="F5" s="36" t="e">
        <f t="shared" si="0"/>
        <v>#REF!</v>
      </c>
      <c r="G5" s="36" t="e">
        <f t="shared" si="0"/>
        <v>#REF!</v>
      </c>
      <c r="H5" s="36" t="e">
        <f t="shared" si="0"/>
        <v>#REF!</v>
      </c>
      <c r="I5" s="36" t="e">
        <f t="shared" si="0"/>
        <v>#REF!</v>
      </c>
      <c r="J5" s="36" t="e">
        <f t="shared" si="0"/>
        <v>#REF!</v>
      </c>
      <c r="K5" s="36" t="e">
        <f t="shared" si="0"/>
        <v>#REF!</v>
      </c>
      <c r="L5" s="36" t="e">
        <f t="shared" si="0"/>
        <v>#REF!</v>
      </c>
      <c r="M5" s="36" t="e">
        <f t="shared" si="0"/>
        <v>#REF!</v>
      </c>
    </row>
  </sheetData>
  <phoneticPr fontId="22" type="noConversion"/>
  <pageMargins left="0.75" right="0.75" top="1" bottom="1" header="0.5" footer="0.5"/>
  <pageSetup paperSize="9" scale="61"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53"/>
  <sheetViews>
    <sheetView zoomScaleNormal="100" workbookViewId="0">
      <selection activeCell="AB17" sqref="AB17"/>
    </sheetView>
  </sheetViews>
  <sheetFormatPr defaultRowHeight="15"/>
  <cols>
    <col min="1" max="1" width="32.33203125" style="85" customWidth="1"/>
    <col min="2" max="16384" width="8.88671875" style="85"/>
  </cols>
  <sheetData>
    <row r="1" spans="1:7" ht="15.75">
      <c r="A1" s="46" t="s">
        <v>461</v>
      </c>
      <c r="B1" s="4"/>
      <c r="C1" s="4"/>
      <c r="D1" s="4"/>
    </row>
    <row r="2" spans="1:7">
      <c r="A2" s="5" t="s">
        <v>481</v>
      </c>
      <c r="B2" s="4"/>
      <c r="C2" s="4"/>
      <c r="D2" s="4"/>
    </row>
    <row r="3" spans="1:7">
      <c r="A3" s="5" t="s">
        <v>279</v>
      </c>
      <c r="B3" s="4"/>
      <c r="C3" s="4"/>
      <c r="D3" s="4"/>
    </row>
    <row r="4" spans="1:7">
      <c r="A4" s="160" t="s">
        <v>660</v>
      </c>
      <c r="B4" s="163" t="s">
        <v>459</v>
      </c>
      <c r="C4" s="163" t="s">
        <v>460</v>
      </c>
      <c r="D4" s="163" t="s">
        <v>472</v>
      </c>
      <c r="E4" s="163" t="s">
        <v>781</v>
      </c>
    </row>
    <row r="5" spans="1:7" ht="19.5" customHeight="1">
      <c r="A5" s="160" t="s">
        <v>816</v>
      </c>
      <c r="B5" s="86"/>
      <c r="C5" s="217"/>
      <c r="D5" s="218" t="s">
        <v>473</v>
      </c>
      <c r="E5" s="161"/>
    </row>
    <row r="6" spans="1:7">
      <c r="A6" s="159" t="s">
        <v>453</v>
      </c>
      <c r="B6" s="161">
        <v>576554.6</v>
      </c>
      <c r="C6" s="161">
        <v>548788</v>
      </c>
      <c r="D6" s="161">
        <v>374618</v>
      </c>
      <c r="E6" s="161">
        <v>520783.5</v>
      </c>
    </row>
    <row r="7" spans="1:7">
      <c r="A7" s="159" t="s">
        <v>454</v>
      </c>
      <c r="B7" s="161">
        <v>30282</v>
      </c>
      <c r="C7" s="161">
        <v>31104</v>
      </c>
      <c r="D7" s="161">
        <v>18965</v>
      </c>
      <c r="E7" s="161">
        <v>9745</v>
      </c>
    </row>
    <row r="8" spans="1:7">
      <c r="A8" s="159" t="s">
        <v>659</v>
      </c>
      <c r="B8" s="161">
        <v>3047499</v>
      </c>
      <c r="C8" s="161">
        <v>3008085</v>
      </c>
      <c r="D8" s="161">
        <v>2794885</v>
      </c>
      <c r="E8" s="161">
        <v>3015326.72</v>
      </c>
    </row>
    <row r="9" spans="1:7">
      <c r="A9" s="159" t="s">
        <v>455</v>
      </c>
      <c r="B9" s="161">
        <v>183966</v>
      </c>
      <c r="C9" s="161">
        <v>143740</v>
      </c>
      <c r="D9" s="161">
        <v>93885</v>
      </c>
      <c r="E9" s="161">
        <v>114528</v>
      </c>
    </row>
    <row r="10" spans="1:7">
      <c r="A10" s="159" t="s">
        <v>456</v>
      </c>
      <c r="B10" s="161">
        <v>222021</v>
      </c>
      <c r="C10" s="161">
        <v>154314</v>
      </c>
      <c r="D10" s="161">
        <v>141261</v>
      </c>
      <c r="E10" s="161">
        <v>128145</v>
      </c>
    </row>
    <row r="11" spans="1:7">
      <c r="A11" s="159" t="s">
        <v>457</v>
      </c>
      <c r="B11" s="161">
        <v>67709.492499999615</v>
      </c>
      <c r="C11" s="161">
        <v>68519.717499999693</v>
      </c>
      <c r="D11" s="161">
        <v>79065.799999999988</v>
      </c>
      <c r="E11" s="161">
        <v>76389.5</v>
      </c>
    </row>
    <row r="12" spans="1:7">
      <c r="A12" s="159" t="s">
        <v>458</v>
      </c>
      <c r="B12" s="161">
        <v>319539</v>
      </c>
      <c r="C12" s="161">
        <v>326512</v>
      </c>
      <c r="D12" s="161">
        <v>270919</v>
      </c>
      <c r="E12" s="161">
        <v>363742.44</v>
      </c>
    </row>
    <row r="13" spans="1:7">
      <c r="A13" s="160" t="s">
        <v>0</v>
      </c>
      <c r="B13" s="162">
        <v>4447571.0924999993</v>
      </c>
      <c r="C13" s="162">
        <v>4281062.7174999993</v>
      </c>
      <c r="D13" s="162">
        <v>3773598.8</v>
      </c>
      <c r="E13" s="162">
        <v>4228660.16</v>
      </c>
      <c r="G13" s="102"/>
    </row>
    <row r="14" spans="1:7" ht="30.75" customHeight="1">
      <c r="A14" s="160" t="s">
        <v>462</v>
      </c>
      <c r="B14" s="163" t="s">
        <v>459</v>
      </c>
      <c r="C14" s="163" t="s">
        <v>460</v>
      </c>
      <c r="D14" s="163" t="s">
        <v>472</v>
      </c>
      <c r="E14" s="163" t="s">
        <v>781</v>
      </c>
    </row>
    <row r="15" spans="1:7">
      <c r="A15" s="159"/>
      <c r="B15" s="86"/>
      <c r="C15" s="217"/>
      <c r="D15" s="164" t="s">
        <v>468</v>
      </c>
      <c r="E15" s="217"/>
    </row>
    <row r="16" spans="1:7">
      <c r="A16" s="159" t="s">
        <v>453</v>
      </c>
      <c r="B16" s="161">
        <v>109829852.00000001</v>
      </c>
      <c r="C16" s="161">
        <v>95032067</v>
      </c>
      <c r="D16" s="161">
        <v>59452605.459999993</v>
      </c>
      <c r="E16" s="161">
        <v>74253175.663999885</v>
      </c>
    </row>
    <row r="17" spans="1:5">
      <c r="A17" s="159" t="s">
        <v>454</v>
      </c>
      <c r="B17" s="161">
        <v>12212942</v>
      </c>
      <c r="C17" s="161">
        <v>12048024</v>
      </c>
      <c r="D17" s="161">
        <v>7578078.6200000057</v>
      </c>
      <c r="E17" s="161">
        <v>3972204.5699999994</v>
      </c>
    </row>
    <row r="18" spans="1:5">
      <c r="A18" s="159" t="s">
        <v>659</v>
      </c>
      <c r="B18" s="161">
        <v>892166186</v>
      </c>
      <c r="C18" s="161">
        <v>894302352</v>
      </c>
      <c r="D18" s="161">
        <v>824048015.94000089</v>
      </c>
      <c r="E18" s="161">
        <v>896958180.88040304</v>
      </c>
    </row>
    <row r="19" spans="1:5">
      <c r="A19" s="159" t="s">
        <v>455</v>
      </c>
      <c r="B19" s="161">
        <v>31512298</v>
      </c>
      <c r="C19" s="161">
        <v>24889529</v>
      </c>
      <c r="D19" s="161">
        <v>27922791.41</v>
      </c>
      <c r="E19" s="161">
        <v>30725767.949999996</v>
      </c>
    </row>
    <row r="20" spans="1:5">
      <c r="A20" s="159" t="s">
        <v>456</v>
      </c>
      <c r="B20" s="161">
        <v>54378912</v>
      </c>
      <c r="C20" s="161">
        <v>38206435</v>
      </c>
      <c r="D20" s="161">
        <v>34540660.590000026</v>
      </c>
      <c r="E20" s="161">
        <v>32163965.639999971</v>
      </c>
    </row>
    <row r="21" spans="1:5">
      <c r="A21" s="159" t="s">
        <v>457</v>
      </c>
      <c r="B21" s="161">
        <v>16444859.55750001</v>
      </c>
      <c r="C21" s="161">
        <v>16730349.432500074</v>
      </c>
      <c r="D21" s="161">
        <v>19229938.141699947</v>
      </c>
      <c r="E21" s="161">
        <v>17541596.570000023</v>
      </c>
    </row>
    <row r="22" spans="1:5">
      <c r="A22" s="159" t="s">
        <v>458</v>
      </c>
      <c r="B22" s="161">
        <v>37896044</v>
      </c>
      <c r="C22" s="161">
        <v>39445443</v>
      </c>
      <c r="D22" s="161">
        <v>38582341.459999979</v>
      </c>
      <c r="E22" s="161">
        <v>52577672.900799893</v>
      </c>
    </row>
    <row r="23" spans="1:5">
      <c r="A23" s="165" t="s">
        <v>0</v>
      </c>
      <c r="B23" s="162">
        <v>1154441093.5574999</v>
      </c>
      <c r="C23" s="162">
        <v>1120654199.4325001</v>
      </c>
      <c r="D23" s="162">
        <v>1011354431.621701</v>
      </c>
      <c r="E23" s="162">
        <v>1108192564.1752028</v>
      </c>
    </row>
    <row r="24" spans="1:5" ht="33" customHeight="1">
      <c r="A24" s="160" t="s">
        <v>463</v>
      </c>
      <c r="B24" s="163" t="s">
        <v>459</v>
      </c>
      <c r="C24" s="163" t="s">
        <v>460</v>
      </c>
      <c r="D24" s="163" t="s">
        <v>472</v>
      </c>
      <c r="E24" s="163" t="s">
        <v>781</v>
      </c>
    </row>
    <row r="25" spans="1:5">
      <c r="A25" s="159"/>
      <c r="B25" s="86"/>
      <c r="C25" s="217"/>
      <c r="D25" s="164" t="s">
        <v>468</v>
      </c>
      <c r="E25" s="217"/>
    </row>
    <row r="26" spans="1:5">
      <c r="A26" s="159" t="s">
        <v>453</v>
      </c>
      <c r="B26" s="161">
        <v>56692877.000000007</v>
      </c>
      <c r="C26" s="161">
        <v>49510426</v>
      </c>
      <c r="D26" s="161">
        <v>44960826.799999975</v>
      </c>
      <c r="E26" s="161">
        <v>53749410.989999786</v>
      </c>
    </row>
    <row r="27" spans="1:5">
      <c r="A27" s="159" t="s">
        <v>454</v>
      </c>
      <c r="B27" s="161">
        <v>2405681</v>
      </c>
      <c r="C27" s="161">
        <v>2458069</v>
      </c>
      <c r="D27" s="161">
        <v>1501545.1100000017</v>
      </c>
      <c r="E27" s="161">
        <v>771962.99</v>
      </c>
    </row>
    <row r="28" spans="1:5">
      <c r="A28" s="159" t="s">
        <v>659</v>
      </c>
      <c r="B28" s="161">
        <v>280424775</v>
      </c>
      <c r="C28" s="161">
        <v>285104655</v>
      </c>
      <c r="D28" s="161">
        <v>264742395.87000063</v>
      </c>
      <c r="E28" s="161">
        <v>284370525.53560001</v>
      </c>
    </row>
    <row r="29" spans="1:5">
      <c r="A29" s="159" t="s">
        <v>455</v>
      </c>
      <c r="B29" s="161">
        <v>17833323</v>
      </c>
      <c r="C29" s="161">
        <v>16135192</v>
      </c>
      <c r="D29" s="161">
        <v>20318916.370000001</v>
      </c>
      <c r="E29" s="161">
        <v>22044674.299999997</v>
      </c>
    </row>
    <row r="30" spans="1:5">
      <c r="A30" s="159" t="s">
        <v>456</v>
      </c>
      <c r="B30" s="161">
        <v>33703494</v>
      </c>
      <c r="C30" s="161">
        <v>26783752</v>
      </c>
      <c r="D30" s="161">
        <v>21605502.679999989</v>
      </c>
      <c r="E30" s="161">
        <v>21245094.350000001</v>
      </c>
    </row>
    <row r="31" spans="1:5">
      <c r="A31" s="159" t="s">
        <v>457</v>
      </c>
      <c r="B31" s="161">
        <v>5758903.2774999943</v>
      </c>
      <c r="C31" s="161">
        <v>6212864.3824999947</v>
      </c>
      <c r="D31" s="161">
        <v>7044251.6384999901</v>
      </c>
      <c r="E31" s="161">
        <v>5930219.4149999674</v>
      </c>
    </row>
    <row r="32" spans="1:5">
      <c r="A32" s="159" t="s">
        <v>458</v>
      </c>
      <c r="B32" s="161">
        <v>32507161</v>
      </c>
      <c r="C32" s="161">
        <v>32143335</v>
      </c>
      <c r="D32" s="161">
        <v>28225532.639999989</v>
      </c>
      <c r="E32" s="161">
        <v>37328235.981200062</v>
      </c>
    </row>
    <row r="33" spans="1:5">
      <c r="A33" s="165" t="s">
        <v>0</v>
      </c>
      <c r="B33" s="162">
        <v>429326214.27749997</v>
      </c>
      <c r="C33" s="162">
        <v>418348293.38249999</v>
      </c>
      <c r="D33" s="162">
        <v>388398971.10850054</v>
      </c>
      <c r="E33" s="162">
        <v>425440123.56179988</v>
      </c>
    </row>
    <row r="34" spans="1:5" ht="30.75" customHeight="1">
      <c r="A34" s="160" t="s">
        <v>462</v>
      </c>
      <c r="B34" s="163" t="s">
        <v>459</v>
      </c>
      <c r="C34" s="163" t="s">
        <v>460</v>
      </c>
      <c r="D34" s="163" t="s">
        <v>472</v>
      </c>
      <c r="E34" s="163" t="s">
        <v>781</v>
      </c>
    </row>
    <row r="35" spans="1:5">
      <c r="A35" s="159"/>
      <c r="B35" s="86"/>
      <c r="C35" s="217"/>
      <c r="D35" s="164" t="s">
        <v>467</v>
      </c>
      <c r="E35" s="217"/>
    </row>
    <row r="36" spans="1:5">
      <c r="A36" s="159" t="s">
        <v>453</v>
      </c>
      <c r="B36" s="161">
        <f t="shared" ref="B36:D43" si="0">B16*1.60934</f>
        <v>176753574.01768002</v>
      </c>
      <c r="C36" s="161">
        <f t="shared" si="0"/>
        <v>152938906.70578</v>
      </c>
      <c r="D36" s="161">
        <f t="shared" si="0"/>
        <v>95679456.070996389</v>
      </c>
      <c r="E36" s="161">
        <f t="shared" ref="E36" si="1">E16*1.60934</f>
        <v>119498605.72310157</v>
      </c>
    </row>
    <row r="37" spans="1:5">
      <c r="A37" s="159" t="s">
        <v>454</v>
      </c>
      <c r="B37" s="161">
        <f t="shared" si="0"/>
        <v>19654776.078279998</v>
      </c>
      <c r="C37" s="161">
        <f t="shared" si="0"/>
        <v>19389366.944159999</v>
      </c>
      <c r="D37" s="161">
        <f t="shared" si="0"/>
        <v>12195705.046310809</v>
      </c>
      <c r="E37" s="161">
        <f t="shared" ref="E37" si="2">E17*1.60934</f>
        <v>6392627.702683799</v>
      </c>
    </row>
    <row r="38" spans="1:5">
      <c r="A38" s="159" t="s">
        <v>659</v>
      </c>
      <c r="B38" s="161">
        <f t="shared" si="0"/>
        <v>1435798729.77724</v>
      </c>
      <c r="C38" s="161">
        <f t="shared" si="0"/>
        <v>1439236547.16768</v>
      </c>
      <c r="D38" s="161">
        <f t="shared" si="0"/>
        <v>1326173433.9728811</v>
      </c>
      <c r="E38" s="161">
        <f t="shared" ref="E38" si="3">E18*1.60934</f>
        <v>1443510678.8180678</v>
      </c>
    </row>
    <row r="39" spans="1:5">
      <c r="A39" s="159" t="s">
        <v>455</v>
      </c>
      <c r="B39" s="161">
        <f t="shared" si="0"/>
        <v>50714001.663319997</v>
      </c>
      <c r="C39" s="161">
        <f t="shared" si="0"/>
        <v>40055714.60086</v>
      </c>
      <c r="D39" s="161">
        <f t="shared" si="0"/>
        <v>44937265.127769403</v>
      </c>
      <c r="E39" s="161">
        <f t="shared" ref="E39" si="4">E19*1.60934</f>
        <v>49448207.392652996</v>
      </c>
    </row>
    <row r="40" spans="1:5">
      <c r="A40" s="159" t="s">
        <v>456</v>
      </c>
      <c r="B40" s="161">
        <f t="shared" si="0"/>
        <v>87514158.238079995</v>
      </c>
      <c r="C40" s="161">
        <f t="shared" si="0"/>
        <v>61487144.102899998</v>
      </c>
      <c r="D40" s="161">
        <f t="shared" si="0"/>
        <v>55587666.713910639</v>
      </c>
      <c r="E40" s="161">
        <f t="shared" ref="E40" si="5">E20*1.60934</f>
        <v>51762756.463077553</v>
      </c>
    </row>
    <row r="41" spans="1:5">
      <c r="A41" s="159" t="s">
        <v>457</v>
      </c>
      <c r="B41" s="161">
        <f t="shared" si="0"/>
        <v>26465370.280267067</v>
      </c>
      <c r="C41" s="161">
        <f t="shared" si="0"/>
        <v>26924820.555699669</v>
      </c>
      <c r="D41" s="161">
        <f t="shared" si="0"/>
        <v>30947508.648963392</v>
      </c>
      <c r="E41" s="161">
        <f t="shared" ref="E41" si="6">E21*1.60934</f>
        <v>28230393.023963835</v>
      </c>
    </row>
    <row r="42" spans="1:5">
      <c r="A42" s="159" t="s">
        <v>458</v>
      </c>
      <c r="B42" s="161">
        <f t="shared" si="0"/>
        <v>60987619.450960003</v>
      </c>
      <c r="C42" s="161">
        <f t="shared" si="0"/>
        <v>63481129.237619996</v>
      </c>
      <c r="D42" s="161">
        <f t="shared" si="0"/>
        <v>62092105.405236363</v>
      </c>
      <c r="E42" s="161">
        <f t="shared" ref="E42" si="7">E22*1.60934</f>
        <v>84615352.106173292</v>
      </c>
    </row>
    <row r="43" spans="1:5">
      <c r="A43" s="88" t="s">
        <v>0</v>
      </c>
      <c r="B43" s="162">
        <f t="shared" si="0"/>
        <v>1857888229.505827</v>
      </c>
      <c r="C43" s="162">
        <f t="shared" si="0"/>
        <v>1803513629.3146996</v>
      </c>
      <c r="D43" s="162">
        <f t="shared" si="0"/>
        <v>1627613140.9860682</v>
      </c>
      <c r="E43" s="162">
        <f t="shared" ref="E43" si="8">E23*1.60934</f>
        <v>1783458621.2297208</v>
      </c>
    </row>
    <row r="44" spans="1:5" ht="25.5" customHeight="1">
      <c r="A44" s="160" t="s">
        <v>463</v>
      </c>
      <c r="B44" s="163" t="s">
        <v>459</v>
      </c>
      <c r="C44" s="163" t="s">
        <v>460</v>
      </c>
      <c r="D44" s="163" t="s">
        <v>472</v>
      </c>
      <c r="E44" s="163" t="s">
        <v>781</v>
      </c>
    </row>
    <row r="45" spans="1:5">
      <c r="A45" s="159"/>
      <c r="B45" s="86"/>
      <c r="C45" s="217"/>
      <c r="D45" s="164" t="s">
        <v>467</v>
      </c>
      <c r="E45" s="217"/>
    </row>
    <row r="46" spans="1:5">
      <c r="A46" s="159" t="s">
        <v>453</v>
      </c>
      <c r="B46" s="161">
        <f t="shared" ref="B46:D53" si="9">B26*1.60934</f>
        <v>91238114.67118001</v>
      </c>
      <c r="C46" s="161">
        <f t="shared" si="9"/>
        <v>79679108.978839993</v>
      </c>
      <c r="D46" s="161">
        <f t="shared" si="9"/>
        <v>72357257.00231196</v>
      </c>
      <c r="E46" s="161">
        <f t="shared" ref="E46" si="10">E26*1.60934</f>
        <v>86501077.082646251</v>
      </c>
    </row>
    <row r="47" spans="1:5">
      <c r="A47" s="159" t="s">
        <v>454</v>
      </c>
      <c r="B47" s="161">
        <f t="shared" si="9"/>
        <v>3871558.6605400001</v>
      </c>
      <c r="C47" s="161">
        <f t="shared" si="9"/>
        <v>3955868.7644600002</v>
      </c>
      <c r="D47" s="161">
        <f t="shared" si="9"/>
        <v>2416496.6073274026</v>
      </c>
      <c r="E47" s="161">
        <f t="shared" ref="E47" si="11">E27*1.60934</f>
        <v>1242350.9183266</v>
      </c>
    </row>
    <row r="48" spans="1:5">
      <c r="A48" s="159" t="s">
        <v>659</v>
      </c>
      <c r="B48" s="161">
        <f t="shared" si="9"/>
        <v>451298807.39850003</v>
      </c>
      <c r="C48" s="161">
        <f t="shared" si="9"/>
        <v>458830325.4777</v>
      </c>
      <c r="D48" s="161">
        <f t="shared" si="9"/>
        <v>426060527.36942679</v>
      </c>
      <c r="E48" s="161">
        <f t="shared" ref="E48" si="12">E28*1.60934</f>
        <v>457648861.56546253</v>
      </c>
    </row>
    <row r="49" spans="1:5">
      <c r="A49" s="159" t="s">
        <v>455</v>
      </c>
      <c r="B49" s="161">
        <f t="shared" si="9"/>
        <v>28699880.036819998</v>
      </c>
      <c r="C49" s="161">
        <f t="shared" si="9"/>
        <v>25967009.893279999</v>
      </c>
      <c r="D49" s="161">
        <f t="shared" si="9"/>
        <v>32700044.870895803</v>
      </c>
      <c r="E49" s="161">
        <f t="shared" ref="E49" si="13">E29*1.60934</f>
        <v>35477376.137961999</v>
      </c>
    </row>
    <row r="50" spans="1:5">
      <c r="A50" s="159" t="s">
        <v>456</v>
      </c>
      <c r="B50" s="161">
        <f t="shared" si="9"/>
        <v>54240381.03396</v>
      </c>
      <c r="C50" s="161">
        <f t="shared" si="9"/>
        <v>43104163.443680003</v>
      </c>
      <c r="D50" s="161">
        <f t="shared" si="9"/>
        <v>34770599.683031179</v>
      </c>
      <c r="E50" s="161">
        <f t="shared" ref="E50" si="14">E30*1.60934</f>
        <v>34190580.141229004</v>
      </c>
    </row>
    <row r="51" spans="1:5">
      <c r="A51" s="159" t="s">
        <v>457</v>
      </c>
      <c r="B51" s="161">
        <f t="shared" si="9"/>
        <v>9268033.4006118402</v>
      </c>
      <c r="C51" s="161">
        <f t="shared" si="9"/>
        <v>9998611.1653325409</v>
      </c>
      <c r="D51" s="161">
        <f t="shared" si="9"/>
        <v>11336595.931903575</v>
      </c>
      <c r="E51" s="161">
        <f t="shared" ref="E51" si="15">E31*1.60934</f>
        <v>9543739.3133360483</v>
      </c>
    </row>
    <row r="52" spans="1:5">
      <c r="A52" s="159" t="s">
        <v>458</v>
      </c>
      <c r="B52" s="161">
        <f t="shared" si="9"/>
        <v>52315074.483740002</v>
      </c>
      <c r="C52" s="161">
        <f t="shared" si="9"/>
        <v>51729554.748899996</v>
      </c>
      <c r="D52" s="161">
        <f t="shared" si="9"/>
        <v>45424478.698857583</v>
      </c>
      <c r="E52" s="161">
        <f t="shared" ref="E52" si="16">E32*1.60934</f>
        <v>60073823.29398451</v>
      </c>
    </row>
    <row r="53" spans="1:5">
      <c r="A53" s="88" t="s">
        <v>0</v>
      </c>
      <c r="B53" s="162">
        <f t="shared" si="9"/>
        <v>690931849.68535185</v>
      </c>
      <c r="C53" s="162">
        <f t="shared" si="9"/>
        <v>673264642.47219253</v>
      </c>
      <c r="D53" s="162">
        <f t="shared" si="9"/>
        <v>625066000.16375422</v>
      </c>
      <c r="E53" s="162">
        <f t="shared" ref="E53" si="17">E33*1.60934</f>
        <v>684677808.45294702</v>
      </c>
    </row>
  </sheetData>
  <pageMargins left="0.7" right="0.7" top="0.75" bottom="0.75" header="0.3" footer="0.3"/>
  <pageSetup paperSize="9" scale="71"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1">
    <pageSetUpPr fitToPage="1"/>
  </sheetPr>
  <dimension ref="A1:V77"/>
  <sheetViews>
    <sheetView zoomScale="90" zoomScaleNormal="90" workbookViewId="0">
      <pane xSplit="1" ySplit="6" topLeftCell="L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35.88671875" style="85" customWidth="1"/>
    <col min="2" max="21" width="9" style="85" customWidth="1"/>
    <col min="22" max="16384" width="8.88671875" style="85"/>
  </cols>
  <sheetData>
    <row r="1" spans="1:22" s="7" customFormat="1" ht="18">
      <c r="A1" s="46" t="s">
        <v>662</v>
      </c>
      <c r="B1" s="53"/>
      <c r="C1" s="53"/>
      <c r="D1" s="53"/>
      <c r="E1" s="53"/>
      <c r="F1" s="53"/>
      <c r="G1" s="53"/>
      <c r="H1" s="53"/>
      <c r="I1" s="53"/>
      <c r="K1" s="53"/>
      <c r="L1" s="53"/>
      <c r="M1" s="53"/>
      <c r="O1" s="53"/>
      <c r="P1" s="53"/>
    </row>
    <row r="2" spans="1:22" s="7" customFormat="1" ht="18">
      <c r="A2" s="5" t="s">
        <v>481</v>
      </c>
      <c r="B2" s="53"/>
      <c r="C2" s="53"/>
      <c r="D2" s="53"/>
      <c r="E2" s="53"/>
      <c r="F2" s="53"/>
      <c r="G2" s="53"/>
      <c r="H2" s="53"/>
      <c r="I2" s="53"/>
      <c r="K2" s="53"/>
      <c r="L2" s="53"/>
      <c r="M2" s="53"/>
      <c r="O2" s="53"/>
      <c r="P2" s="53"/>
    </row>
    <row r="3" spans="1:22" s="7" customFormat="1" ht="18">
      <c r="A3" s="107" t="s">
        <v>482</v>
      </c>
      <c r="B3" s="53"/>
      <c r="C3" s="53"/>
      <c r="D3" s="53"/>
      <c r="E3" s="53"/>
      <c r="F3" s="53"/>
      <c r="G3" s="53"/>
      <c r="H3" s="53"/>
      <c r="I3" s="53"/>
      <c r="K3" s="53"/>
      <c r="L3" s="53"/>
      <c r="M3" s="53"/>
      <c r="O3" s="53"/>
      <c r="P3" s="53"/>
    </row>
    <row r="4" spans="1:22" s="7" customFormat="1" ht="18">
      <c r="A4" s="5" t="s">
        <v>279</v>
      </c>
      <c r="B4" s="53"/>
      <c r="C4" s="53"/>
      <c r="D4" s="53"/>
      <c r="E4" s="53"/>
      <c r="F4" s="53"/>
      <c r="G4" s="53"/>
      <c r="H4" s="53"/>
      <c r="I4" s="53"/>
      <c r="K4" s="53"/>
      <c r="L4" s="53"/>
      <c r="M4" s="53"/>
      <c r="O4" s="53"/>
      <c r="P4" s="53"/>
    </row>
    <row r="5" spans="1:22" s="215" customFormat="1" ht="21" customHeight="1">
      <c r="A5" s="46" t="s">
        <v>663</v>
      </c>
      <c r="B5" s="120" t="s">
        <v>59</v>
      </c>
      <c r="C5" s="120" t="s">
        <v>73</v>
      </c>
      <c r="D5" s="120" t="s">
        <v>75</v>
      </c>
      <c r="E5" s="120" t="s">
        <v>77</v>
      </c>
      <c r="F5" s="120" t="s">
        <v>116</v>
      </c>
      <c r="G5" s="120" t="s">
        <v>197</v>
      </c>
      <c r="H5" s="120" t="s">
        <v>275</v>
      </c>
      <c r="I5" s="120" t="s">
        <v>277</v>
      </c>
      <c r="J5" s="120" t="s">
        <v>292</v>
      </c>
      <c r="K5" s="120" t="s">
        <v>304</v>
      </c>
      <c r="L5" s="120" t="s">
        <v>309</v>
      </c>
      <c r="M5" s="120" t="s">
        <v>317</v>
      </c>
      <c r="N5" s="120" t="s">
        <v>325</v>
      </c>
      <c r="O5" s="120" t="s">
        <v>336</v>
      </c>
      <c r="P5" s="120" t="s">
        <v>353</v>
      </c>
      <c r="Q5" s="120" t="s">
        <v>400</v>
      </c>
      <c r="R5" s="120" t="s">
        <v>412</v>
      </c>
      <c r="S5" s="120" t="s">
        <v>423</v>
      </c>
      <c r="T5" s="120" t="s">
        <v>434</v>
      </c>
      <c r="U5" s="120" t="s">
        <v>448</v>
      </c>
      <c r="V5" s="120" t="s">
        <v>469</v>
      </c>
    </row>
    <row r="6" spans="1:22" s="25" customFormat="1" ht="22.5" customHeight="1">
      <c r="A6" s="46" t="s">
        <v>436</v>
      </c>
      <c r="B6" s="159"/>
      <c r="C6" s="159"/>
      <c r="D6" s="159"/>
      <c r="E6" s="159"/>
      <c r="F6" s="159"/>
      <c r="G6" s="159"/>
      <c r="H6" s="159"/>
      <c r="I6" s="159"/>
      <c r="J6" s="159"/>
      <c r="K6" s="159"/>
      <c r="L6" s="159"/>
      <c r="M6" s="159"/>
      <c r="N6" s="159"/>
      <c r="O6" s="159"/>
      <c r="P6" s="159"/>
      <c r="Q6" s="159"/>
      <c r="R6" s="159"/>
      <c r="S6" s="159"/>
      <c r="T6" s="159"/>
      <c r="U6" s="26"/>
      <c r="V6" s="216" t="s">
        <v>6</v>
      </c>
    </row>
    <row r="7" spans="1:22" s="25" customFormat="1">
      <c r="A7" s="5" t="s">
        <v>7</v>
      </c>
      <c r="B7" s="99">
        <v>634</v>
      </c>
      <c r="C7" s="99">
        <v>634</v>
      </c>
      <c r="D7" s="99">
        <v>634</v>
      </c>
      <c r="E7" s="99">
        <v>634</v>
      </c>
      <c r="F7" s="99">
        <v>634</v>
      </c>
      <c r="G7" s="99">
        <v>639</v>
      </c>
      <c r="H7" s="91">
        <v>639</v>
      </c>
      <c r="I7" s="91">
        <v>639</v>
      </c>
      <c r="J7" s="91">
        <v>639</v>
      </c>
      <c r="K7" s="91">
        <v>672</v>
      </c>
      <c r="L7" s="91">
        <v>676</v>
      </c>
      <c r="M7" s="91">
        <v>676</v>
      </c>
      <c r="N7" s="91">
        <v>676</v>
      </c>
      <c r="O7" s="91">
        <v>709</v>
      </c>
      <c r="P7" s="91">
        <v>709</v>
      </c>
      <c r="Q7" s="91">
        <v>709</v>
      </c>
      <c r="R7" s="91">
        <v>709</v>
      </c>
      <c r="S7" s="91">
        <v>893</v>
      </c>
      <c r="T7" s="91">
        <v>893</v>
      </c>
      <c r="U7" s="91">
        <v>893</v>
      </c>
      <c r="V7" s="91">
        <v>893</v>
      </c>
    </row>
    <row r="8" spans="1:22" s="25" customFormat="1">
      <c r="A8" s="5" t="s">
        <v>8</v>
      </c>
      <c r="B8" s="99">
        <v>2095</v>
      </c>
      <c r="C8" s="99">
        <v>2095</v>
      </c>
      <c r="D8" s="99">
        <v>2095</v>
      </c>
      <c r="E8" s="99">
        <v>2095</v>
      </c>
      <c r="F8" s="99">
        <v>2095</v>
      </c>
      <c r="G8" s="99">
        <v>2096.5</v>
      </c>
      <c r="H8" s="91">
        <v>2097</v>
      </c>
      <c r="I8" s="91">
        <v>2097</v>
      </c>
      <c r="J8" s="91">
        <v>2106</v>
      </c>
      <c r="K8" s="91">
        <v>2087</v>
      </c>
      <c r="L8" s="91">
        <v>2087</v>
      </c>
      <c r="M8" s="91">
        <v>2087</v>
      </c>
      <c r="N8" s="91">
        <v>2087</v>
      </c>
      <c r="O8" s="91">
        <v>2054</v>
      </c>
      <c r="P8" s="91">
        <v>2110.3270000000002</v>
      </c>
      <c r="Q8" s="91">
        <v>2110</v>
      </c>
      <c r="R8" s="91">
        <v>2110</v>
      </c>
      <c r="S8" s="91">
        <v>1803</v>
      </c>
      <c r="T8" s="91">
        <v>1803</v>
      </c>
      <c r="U8" s="91">
        <v>1803</v>
      </c>
      <c r="V8" s="91">
        <v>1803</v>
      </c>
    </row>
    <row r="9" spans="1:22" s="25" customFormat="1">
      <c r="A9" s="5" t="s">
        <v>0</v>
      </c>
      <c r="B9" s="99">
        <v>2729</v>
      </c>
      <c r="C9" s="99">
        <v>2729</v>
      </c>
      <c r="D9" s="99">
        <v>2729</v>
      </c>
      <c r="E9" s="99">
        <v>2729</v>
      </c>
      <c r="F9" s="99">
        <v>2729</v>
      </c>
      <c r="G9" s="99">
        <v>2735.5</v>
      </c>
      <c r="H9" s="91">
        <v>2736</v>
      </c>
      <c r="I9" s="91">
        <v>2736</v>
      </c>
      <c r="J9" s="91">
        <v>2745</v>
      </c>
      <c r="K9" s="91">
        <v>2759</v>
      </c>
      <c r="L9" s="91">
        <v>2763</v>
      </c>
      <c r="M9" s="91">
        <v>2763</v>
      </c>
      <c r="N9" s="91">
        <v>2763</v>
      </c>
      <c r="O9" s="91">
        <v>2763</v>
      </c>
      <c r="P9" s="91">
        <v>2819</v>
      </c>
      <c r="Q9" s="91">
        <f>SUM(Q7:Q8)</f>
        <v>2819</v>
      </c>
      <c r="R9" s="91">
        <f>SUM(R7:R8)</f>
        <v>2819</v>
      </c>
      <c r="S9" s="91">
        <v>2696</v>
      </c>
      <c r="T9" s="91">
        <v>2696</v>
      </c>
      <c r="U9" s="91">
        <v>2696</v>
      </c>
      <c r="V9" s="91">
        <v>2696</v>
      </c>
    </row>
    <row r="10" spans="1:22" s="25" customFormat="1" ht="24" customHeight="1">
      <c r="A10" s="46" t="s">
        <v>437</v>
      </c>
      <c r="B10" s="99"/>
      <c r="C10" s="99"/>
      <c r="D10" s="99"/>
      <c r="E10" s="99"/>
      <c r="F10" s="99"/>
      <c r="G10" s="99"/>
      <c r="H10" s="91"/>
      <c r="I10" s="91"/>
      <c r="J10" s="91"/>
      <c r="K10" s="91"/>
      <c r="L10" s="91"/>
      <c r="M10" s="91"/>
      <c r="N10" s="91"/>
      <c r="O10" s="91"/>
      <c r="P10" s="91"/>
      <c r="Q10" s="91"/>
      <c r="R10" s="91"/>
      <c r="S10" s="88"/>
      <c r="T10" s="88"/>
      <c r="U10" s="88"/>
      <c r="V10" s="88"/>
    </row>
    <row r="11" spans="1:22" s="25" customFormat="1">
      <c r="A11" s="5" t="s">
        <v>7</v>
      </c>
      <c r="B11" s="99"/>
      <c r="C11" s="99"/>
      <c r="D11" s="99"/>
      <c r="E11" s="99"/>
      <c r="F11" s="99"/>
      <c r="G11" s="99"/>
      <c r="H11" s="91"/>
      <c r="I11" s="91" t="s">
        <v>422</v>
      </c>
      <c r="J11" s="91" t="s">
        <v>422</v>
      </c>
      <c r="K11" s="91" t="s">
        <v>422</v>
      </c>
      <c r="L11" s="91" t="s">
        <v>422</v>
      </c>
      <c r="M11" s="91" t="s">
        <v>422</v>
      </c>
      <c r="N11" s="91" t="s">
        <v>422</v>
      </c>
      <c r="O11" s="91" t="s">
        <v>422</v>
      </c>
      <c r="P11" s="91" t="s">
        <v>422</v>
      </c>
      <c r="Q11" s="91" t="s">
        <v>422</v>
      </c>
      <c r="R11" s="91" t="s">
        <v>422</v>
      </c>
      <c r="S11" s="91">
        <v>902</v>
      </c>
      <c r="T11" s="91">
        <v>902</v>
      </c>
      <c r="U11" s="91">
        <v>904</v>
      </c>
      <c r="V11" s="91">
        <v>904</v>
      </c>
    </row>
    <row r="12" spans="1:22" s="25" customFormat="1">
      <c r="A12" s="5" t="s">
        <v>8</v>
      </c>
      <c r="B12" s="99"/>
      <c r="C12" s="99"/>
      <c r="D12" s="99"/>
      <c r="E12" s="99"/>
      <c r="F12" s="99"/>
      <c r="G12" s="99"/>
      <c r="H12" s="91"/>
      <c r="I12" s="91" t="s">
        <v>422</v>
      </c>
      <c r="J12" s="91" t="s">
        <v>422</v>
      </c>
      <c r="K12" s="91" t="s">
        <v>422</v>
      </c>
      <c r="L12" s="91" t="s">
        <v>422</v>
      </c>
      <c r="M12" s="91" t="s">
        <v>422</v>
      </c>
      <c r="N12" s="91" t="s">
        <v>422</v>
      </c>
      <c r="O12" s="91" t="s">
        <v>422</v>
      </c>
      <c r="P12" s="91" t="s">
        <v>422</v>
      </c>
      <c r="Q12" s="91" t="s">
        <v>422</v>
      </c>
      <c r="R12" s="91" t="s">
        <v>422</v>
      </c>
      <c r="S12" s="91">
        <v>1856</v>
      </c>
      <c r="T12" s="91">
        <v>1856</v>
      </c>
      <c r="U12" s="91">
        <v>1840</v>
      </c>
      <c r="V12" s="91">
        <v>1840</v>
      </c>
    </row>
    <row r="13" spans="1:22" s="25" customFormat="1">
      <c r="A13" s="5" t="s">
        <v>0</v>
      </c>
      <c r="B13" s="99"/>
      <c r="C13" s="99"/>
      <c r="D13" s="99"/>
      <c r="E13" s="99"/>
      <c r="F13" s="99"/>
      <c r="G13" s="99"/>
      <c r="H13" s="91"/>
      <c r="I13" s="91" t="s">
        <v>422</v>
      </c>
      <c r="J13" s="91" t="s">
        <v>422</v>
      </c>
      <c r="K13" s="91" t="s">
        <v>422</v>
      </c>
      <c r="L13" s="91" t="s">
        <v>422</v>
      </c>
      <c r="M13" s="91" t="s">
        <v>422</v>
      </c>
      <c r="N13" s="91" t="s">
        <v>422</v>
      </c>
      <c r="O13" s="91" t="s">
        <v>422</v>
      </c>
      <c r="P13" s="91" t="s">
        <v>422</v>
      </c>
      <c r="Q13" s="91" t="s">
        <v>422</v>
      </c>
      <c r="R13" s="91" t="s">
        <v>422</v>
      </c>
      <c r="S13" s="91">
        <v>2758</v>
      </c>
      <c r="T13" s="91">
        <v>2758</v>
      </c>
      <c r="U13" s="91">
        <v>2744</v>
      </c>
      <c r="V13" s="91">
        <v>2744</v>
      </c>
    </row>
    <row r="14" spans="1:22" s="25" customFormat="1" ht="19.5" customHeight="1">
      <c r="N14" s="26"/>
      <c r="O14" s="26"/>
    </row>
    <row r="15" spans="1:22" s="25" customFormat="1" ht="15.75" customHeight="1">
      <c r="A15" s="24"/>
      <c r="N15" s="26"/>
      <c r="O15" s="26"/>
    </row>
    <row r="16" spans="1:22" s="25" customFormat="1" ht="16.5" customHeight="1">
      <c r="N16" s="26"/>
      <c r="O16" s="26"/>
    </row>
    <row r="17" s="4" customFormat="1"/>
    <row r="18" s="215" customFormat="1" ht="21" customHeight="1"/>
    <row r="19" s="25" customFormat="1" ht="12.75"/>
    <row r="20" s="25" customFormat="1" ht="12.75"/>
    <row r="21" s="25" customFormat="1" ht="12.75"/>
    <row r="22" s="25" customFormat="1" ht="12.75"/>
    <row r="23" s="25" customFormat="1" ht="12.75"/>
    <row r="24" s="25" customFormat="1" ht="18" customHeight="1"/>
    <row r="25" s="25" customFormat="1" ht="12.75"/>
    <row r="26" s="25" customFormat="1" ht="12.75"/>
    <row r="27" s="25" customFormat="1" ht="12.75"/>
    <row r="28" s="25" customFormat="1" ht="20.25" customHeight="1"/>
    <row r="29" s="25" customFormat="1" ht="12.75"/>
    <row r="30" s="4" customFormat="1"/>
    <row r="32" s="85" customFormat="1" ht="5.25" customHeight="1"/>
    <row r="43" spans="2:3" ht="18" customHeight="1"/>
    <row r="44" spans="2:3" s="1" customFormat="1" ht="12.75"/>
    <row r="45" spans="2:3" s="1" customFormat="1" ht="12.75" customHeight="1"/>
    <row r="47" spans="2:3">
      <c r="B47" s="4"/>
      <c r="C47" s="4"/>
    </row>
    <row r="54" spans="22:22">
      <c r="V54" s="102"/>
    </row>
    <row r="74" spans="1:14">
      <c r="D74" s="25"/>
      <c r="E74" s="25"/>
      <c r="F74" s="25"/>
      <c r="G74" s="25"/>
      <c r="H74" s="25"/>
      <c r="I74" s="25"/>
      <c r="J74" s="25"/>
      <c r="K74" s="25"/>
      <c r="L74" s="25"/>
      <c r="M74" s="25"/>
      <c r="N74" s="25"/>
    </row>
    <row r="75" spans="1:14">
      <c r="A75" s="25"/>
      <c r="D75" s="25"/>
      <c r="E75" s="25"/>
      <c r="F75" s="25"/>
      <c r="G75" s="25"/>
      <c r="H75" s="25"/>
      <c r="I75" s="25"/>
      <c r="J75" s="25"/>
      <c r="K75" s="25"/>
      <c r="L75" s="25"/>
      <c r="M75" s="25"/>
      <c r="N75" s="25"/>
    </row>
    <row r="77" spans="1:14">
      <c r="D77" s="25"/>
      <c r="E77" s="25"/>
      <c r="F77" s="25"/>
      <c r="G77" s="25"/>
      <c r="H77" s="25"/>
      <c r="I77" s="25"/>
      <c r="J77" s="25"/>
      <c r="K77" s="25"/>
      <c r="L77" s="25"/>
      <c r="M77" s="25"/>
      <c r="N77" s="25"/>
    </row>
  </sheetData>
  <phoneticPr fontId="0" type="noConversion"/>
  <pageMargins left="0.74803149606299213" right="0.74803149606299213" top="0.98425196850393704" bottom="0.98425196850393704" header="0.51181102362204722" footer="0.51181102362204722"/>
  <pageSetup paperSize="9" scale="57" orientation="portrait" r:id="rId1"/>
  <headerFooter alignWithMargins="0">
    <oddHeader>&amp;R&amp;"Arial MT,Bold"&amp;16RAIL SERVICES</oddHead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8"/>
  <sheetViews>
    <sheetView zoomScale="82" zoomScaleNormal="82" workbookViewId="0">
      <pane xSplit="1" ySplit="5" topLeftCell="L6"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21.88671875" style="85" customWidth="1"/>
    <col min="2" max="20" width="8.88671875" style="85"/>
    <col min="21" max="21" width="11.33203125" style="85" customWidth="1"/>
    <col min="22" max="16384" width="8.88671875" style="85"/>
  </cols>
  <sheetData>
    <row r="1" spans="1:22" ht="15.75">
      <c r="A1" s="46" t="s">
        <v>666</v>
      </c>
    </row>
    <row r="2" spans="1:22">
      <c r="A2" s="85" t="s">
        <v>481</v>
      </c>
    </row>
    <row r="3" spans="1:22">
      <c r="A3" s="107" t="s">
        <v>482</v>
      </c>
    </row>
    <row r="4" spans="1:22">
      <c r="A4" s="85" t="s">
        <v>279</v>
      </c>
      <c r="B4" s="5"/>
      <c r="C4" s="5"/>
      <c r="D4" s="4"/>
      <c r="E4" s="4"/>
      <c r="F4" s="5"/>
      <c r="G4" s="5"/>
      <c r="H4" s="5"/>
      <c r="I4" s="5"/>
      <c r="J4" s="4"/>
      <c r="K4" s="4"/>
      <c r="L4" s="4"/>
      <c r="M4" s="5"/>
      <c r="N4" s="30"/>
      <c r="O4" s="30"/>
      <c r="P4" s="4"/>
      <c r="Q4" s="4"/>
      <c r="R4" s="4"/>
      <c r="S4" s="4"/>
      <c r="T4" s="4"/>
      <c r="U4" s="4"/>
    </row>
    <row r="5" spans="1:22" ht="24" customHeight="1">
      <c r="A5" s="43" t="s">
        <v>667</v>
      </c>
      <c r="B5" s="120" t="s">
        <v>59</v>
      </c>
      <c r="C5" s="120" t="s">
        <v>73</v>
      </c>
      <c r="D5" s="120" t="s">
        <v>75</v>
      </c>
      <c r="E5" s="120" t="s">
        <v>77</v>
      </c>
      <c r="F5" s="120" t="s">
        <v>116</v>
      </c>
      <c r="G5" s="120" t="s">
        <v>197</v>
      </c>
      <c r="H5" s="120" t="s">
        <v>275</v>
      </c>
      <c r="I5" s="120" t="s">
        <v>277</v>
      </c>
      <c r="J5" s="144" t="s">
        <v>292</v>
      </c>
      <c r="K5" s="144" t="s">
        <v>304</v>
      </c>
      <c r="L5" s="120" t="s">
        <v>309</v>
      </c>
      <c r="M5" s="120" t="s">
        <v>317</v>
      </c>
      <c r="N5" s="120" t="s">
        <v>325</v>
      </c>
      <c r="O5" s="120" t="s">
        <v>336</v>
      </c>
      <c r="P5" s="120" t="s">
        <v>353</v>
      </c>
      <c r="Q5" s="120" t="s">
        <v>400</v>
      </c>
      <c r="R5" s="120" t="s">
        <v>412</v>
      </c>
      <c r="S5" s="120" t="s">
        <v>423</v>
      </c>
      <c r="T5" s="120" t="s">
        <v>434</v>
      </c>
      <c r="U5" s="120" t="s">
        <v>448</v>
      </c>
      <c r="V5" s="120" t="s">
        <v>469</v>
      </c>
    </row>
    <row r="6" spans="1:22">
      <c r="A6" s="5" t="s">
        <v>9</v>
      </c>
      <c r="B6" s="31">
        <v>335</v>
      </c>
      <c r="C6" s="31">
        <v>336</v>
      </c>
      <c r="D6" s="56">
        <v>340</v>
      </c>
      <c r="E6" s="56">
        <v>340</v>
      </c>
      <c r="F6" s="56">
        <v>340</v>
      </c>
      <c r="G6" s="56">
        <v>344</v>
      </c>
      <c r="H6" s="56">
        <v>344</v>
      </c>
      <c r="I6" s="56">
        <v>345</v>
      </c>
      <c r="J6" s="56">
        <v>346</v>
      </c>
      <c r="K6" s="56">
        <v>351</v>
      </c>
      <c r="L6" s="56">
        <v>351</v>
      </c>
      <c r="M6" s="56">
        <v>351</v>
      </c>
      <c r="N6" s="56">
        <v>351</v>
      </c>
      <c r="O6" s="56">
        <v>351</v>
      </c>
      <c r="P6" s="56">
        <v>358</v>
      </c>
      <c r="Q6" s="56">
        <v>359</v>
      </c>
      <c r="R6" s="56">
        <v>359</v>
      </c>
      <c r="S6" s="56">
        <v>359</v>
      </c>
      <c r="T6" s="56">
        <v>359</v>
      </c>
      <c r="U6" s="56">
        <v>359</v>
      </c>
      <c r="V6" s="195">
        <v>360</v>
      </c>
    </row>
    <row r="7" spans="1:22">
      <c r="A7" s="5" t="s">
        <v>10</v>
      </c>
      <c r="B7" s="31">
        <v>116</v>
      </c>
      <c r="C7" s="31">
        <v>116</v>
      </c>
      <c r="D7" s="31">
        <v>117</v>
      </c>
      <c r="E7" s="31">
        <v>118</v>
      </c>
      <c r="F7" s="31">
        <v>118</v>
      </c>
      <c r="G7" s="31">
        <v>118</v>
      </c>
      <c r="H7" s="56">
        <v>115</v>
      </c>
      <c r="I7" s="31">
        <v>118</v>
      </c>
      <c r="J7" s="31">
        <v>118</v>
      </c>
      <c r="K7" s="56">
        <v>118</v>
      </c>
      <c r="L7" s="56">
        <v>118</v>
      </c>
      <c r="M7" s="56">
        <v>119</v>
      </c>
      <c r="N7" s="56">
        <v>119</v>
      </c>
      <c r="O7" s="56">
        <v>119</v>
      </c>
      <c r="P7" s="56">
        <v>119</v>
      </c>
      <c r="Q7" s="56">
        <v>119</v>
      </c>
      <c r="R7" s="56">
        <v>119</v>
      </c>
      <c r="S7" s="56">
        <v>119</v>
      </c>
      <c r="T7" s="56">
        <v>119</v>
      </c>
      <c r="U7" s="56">
        <v>119</v>
      </c>
      <c r="V7" s="56">
        <v>119</v>
      </c>
    </row>
    <row r="8" spans="1:22" ht="23.25" customHeight="1">
      <c r="A8" s="5" t="s">
        <v>0</v>
      </c>
      <c r="B8" s="31">
        <f t="shared" ref="B8:P8" si="0">B6+B7</f>
        <v>451</v>
      </c>
      <c r="C8" s="31">
        <f t="shared" si="0"/>
        <v>452</v>
      </c>
      <c r="D8" s="31">
        <f t="shared" si="0"/>
        <v>457</v>
      </c>
      <c r="E8" s="31">
        <f t="shared" si="0"/>
        <v>458</v>
      </c>
      <c r="F8" s="31">
        <f t="shared" si="0"/>
        <v>458</v>
      </c>
      <c r="G8" s="31">
        <f t="shared" si="0"/>
        <v>462</v>
      </c>
      <c r="H8" s="31">
        <f t="shared" si="0"/>
        <v>459</v>
      </c>
      <c r="I8" s="31">
        <f t="shared" si="0"/>
        <v>463</v>
      </c>
      <c r="J8" s="31">
        <f t="shared" si="0"/>
        <v>464</v>
      </c>
      <c r="K8" s="31">
        <f t="shared" si="0"/>
        <v>469</v>
      </c>
      <c r="L8" s="31">
        <f t="shared" si="0"/>
        <v>469</v>
      </c>
      <c r="M8" s="31">
        <f t="shared" si="0"/>
        <v>470</v>
      </c>
      <c r="N8" s="31">
        <f t="shared" si="0"/>
        <v>470</v>
      </c>
      <c r="O8" s="31">
        <f t="shared" si="0"/>
        <v>470</v>
      </c>
      <c r="P8" s="31">
        <f t="shared" si="0"/>
        <v>477</v>
      </c>
      <c r="Q8" s="31">
        <v>478</v>
      </c>
      <c r="R8" s="31">
        <v>478</v>
      </c>
      <c r="S8" s="31">
        <v>478</v>
      </c>
      <c r="T8" s="31">
        <v>478</v>
      </c>
      <c r="U8" s="30">
        <v>478</v>
      </c>
      <c r="V8" s="30">
        <v>479</v>
      </c>
    </row>
  </sheetData>
  <pageMargins left="0.7" right="0.7" top="0.75" bottom="0.75" header="0.3" footer="0.3"/>
  <pageSetup paperSize="9"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7"/>
  <sheetViews>
    <sheetView workbookViewId="0">
      <selection activeCell="AB17" sqref="AB17"/>
    </sheetView>
  </sheetViews>
  <sheetFormatPr defaultRowHeight="15"/>
  <cols>
    <col min="1" max="1" width="18.5546875" style="85" customWidth="1"/>
    <col min="2" max="2" width="10.33203125" style="85" customWidth="1"/>
    <col min="3" max="16384" width="8.88671875" style="85"/>
  </cols>
  <sheetData>
    <row r="1" spans="1:2" ht="15.75">
      <c r="A1" s="46" t="s">
        <v>783</v>
      </c>
    </row>
    <row r="2" spans="1:2">
      <c r="A2" s="85" t="s">
        <v>481</v>
      </c>
    </row>
    <row r="3" spans="1:2">
      <c r="A3" s="85" t="s">
        <v>279</v>
      </c>
      <c r="B3" s="5"/>
    </row>
    <row r="4" spans="1:2" ht="15.75">
      <c r="A4" s="46" t="s">
        <v>56</v>
      </c>
      <c r="B4" s="166" t="s">
        <v>58</v>
      </c>
    </row>
    <row r="5" spans="1:2" ht="24.75" customHeight="1">
      <c r="A5" s="5" t="s">
        <v>194</v>
      </c>
      <c r="B5" s="30">
        <v>2</v>
      </c>
    </row>
    <row r="6" spans="1:2">
      <c r="A6" s="5" t="s">
        <v>29</v>
      </c>
      <c r="B6" s="30">
        <v>7</v>
      </c>
    </row>
    <row r="7" spans="1:2">
      <c r="A7" s="5" t="s">
        <v>30</v>
      </c>
      <c r="B7" s="30">
        <v>7</v>
      </c>
    </row>
    <row r="8" spans="1:2">
      <c r="A8" s="5" t="s">
        <v>31</v>
      </c>
      <c r="B8" s="30">
        <v>14</v>
      </c>
    </row>
    <row r="9" spans="1:2">
      <c r="A9" s="5" t="s">
        <v>36</v>
      </c>
      <c r="B9" s="30">
        <v>1</v>
      </c>
    </row>
    <row r="10" spans="1:2">
      <c r="A10" s="5" t="s">
        <v>62</v>
      </c>
      <c r="B10" s="30">
        <v>7</v>
      </c>
    </row>
    <row r="11" spans="1:2">
      <c r="A11" s="5" t="s">
        <v>39</v>
      </c>
      <c r="B11" s="30">
        <v>2</v>
      </c>
    </row>
    <row r="12" spans="1:2">
      <c r="A12" s="5" t="s">
        <v>32</v>
      </c>
      <c r="B12" s="30">
        <v>6</v>
      </c>
    </row>
    <row r="13" spans="1:2">
      <c r="A13" s="5" t="s">
        <v>37</v>
      </c>
      <c r="B13" s="30">
        <v>6</v>
      </c>
    </row>
    <row r="14" spans="1:2">
      <c r="A14" s="5" t="s">
        <v>46</v>
      </c>
      <c r="B14" s="30">
        <v>7</v>
      </c>
    </row>
    <row r="15" spans="1:2">
      <c r="A15" s="5" t="s">
        <v>53</v>
      </c>
      <c r="B15" s="30">
        <v>9</v>
      </c>
    </row>
    <row r="16" spans="1:2">
      <c r="A16" s="30" t="s">
        <v>60</v>
      </c>
      <c r="B16" s="30">
        <v>12</v>
      </c>
    </row>
    <row r="17" spans="1:2">
      <c r="A17" s="30" t="s">
        <v>72</v>
      </c>
      <c r="B17" s="87">
        <v>0</v>
      </c>
    </row>
    <row r="18" spans="1:2">
      <c r="A18" s="30" t="s">
        <v>40</v>
      </c>
      <c r="B18" s="30">
        <v>5</v>
      </c>
    </row>
    <row r="19" spans="1:2">
      <c r="A19" s="30" t="s">
        <v>41</v>
      </c>
      <c r="B19" s="30">
        <v>19</v>
      </c>
    </row>
    <row r="20" spans="1:2">
      <c r="A20" s="30" t="s">
        <v>61</v>
      </c>
      <c r="B20" s="30">
        <v>61</v>
      </c>
    </row>
    <row r="21" spans="1:2">
      <c r="A21" s="30" t="s">
        <v>42</v>
      </c>
      <c r="B21" s="30">
        <v>59</v>
      </c>
    </row>
    <row r="22" spans="1:2">
      <c r="A22" s="30" t="s">
        <v>43</v>
      </c>
      <c r="B22" s="30">
        <v>14</v>
      </c>
    </row>
    <row r="23" spans="1:2">
      <c r="A23" s="30" t="s">
        <v>48</v>
      </c>
      <c r="B23" s="30">
        <v>4</v>
      </c>
    </row>
    <row r="24" spans="1:2">
      <c r="A24" s="30" t="s">
        <v>49</v>
      </c>
      <c r="B24" s="30">
        <v>3</v>
      </c>
    </row>
    <row r="25" spans="1:2">
      <c r="A25" s="30" t="s">
        <v>33</v>
      </c>
      <c r="B25" s="30">
        <v>12</v>
      </c>
    </row>
    <row r="26" spans="1:2">
      <c r="A26" s="30" t="s">
        <v>44</v>
      </c>
      <c r="B26" s="30">
        <v>24</v>
      </c>
    </row>
    <row r="27" spans="1:2">
      <c r="A27" s="30" t="s">
        <v>50</v>
      </c>
      <c r="B27" s="30">
        <v>0</v>
      </c>
    </row>
    <row r="28" spans="1:2">
      <c r="A28" s="30" t="s">
        <v>51</v>
      </c>
      <c r="B28" s="30">
        <v>7</v>
      </c>
    </row>
    <row r="29" spans="1:2">
      <c r="A29" s="30" t="s">
        <v>52</v>
      </c>
      <c r="B29" s="30">
        <v>10</v>
      </c>
    </row>
    <row r="30" spans="1:2">
      <c r="A30" s="30" t="s">
        <v>35</v>
      </c>
      <c r="B30" s="30">
        <v>3</v>
      </c>
    </row>
    <row r="31" spans="1:2">
      <c r="A31" s="30" t="s">
        <v>54</v>
      </c>
      <c r="B31" s="30">
        <v>0</v>
      </c>
    </row>
    <row r="32" spans="1:2">
      <c r="A32" s="30" t="s">
        <v>34</v>
      </c>
      <c r="B32" s="30">
        <v>9</v>
      </c>
    </row>
    <row r="33" spans="1:2">
      <c r="A33" s="30" t="s">
        <v>45</v>
      </c>
      <c r="B33" s="30">
        <v>19</v>
      </c>
    </row>
    <row r="34" spans="1:2">
      <c r="A34" s="30" t="s">
        <v>55</v>
      </c>
      <c r="B34" s="30">
        <v>6</v>
      </c>
    </row>
    <row r="35" spans="1:2">
      <c r="A35" s="30" t="s">
        <v>38</v>
      </c>
      <c r="B35" s="30">
        <v>13</v>
      </c>
    </row>
    <row r="36" spans="1:2">
      <c r="A36" s="30" t="s">
        <v>47</v>
      </c>
      <c r="B36" s="30">
        <v>12</v>
      </c>
    </row>
    <row r="37" spans="1:2">
      <c r="A37" s="30" t="s">
        <v>57</v>
      </c>
      <c r="B37" s="30">
        <v>360</v>
      </c>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24"/>
  <sheetViews>
    <sheetView workbookViewId="0">
      <pane xSplit="1" ySplit="5" topLeftCell="K6"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37.88671875" style="85" customWidth="1"/>
    <col min="2" max="16" width="9" style="85" customWidth="1"/>
    <col min="17" max="17" width="9.44140625" style="85" customWidth="1"/>
    <col min="18" max="21" width="9" style="85" customWidth="1"/>
    <col min="22" max="16384" width="8.88671875" style="85"/>
  </cols>
  <sheetData>
    <row r="1" spans="1:22" ht="15.75">
      <c r="A1" s="46" t="s">
        <v>680</v>
      </c>
    </row>
    <row r="2" spans="1:22">
      <c r="A2" s="85" t="s">
        <v>481</v>
      </c>
    </row>
    <row r="3" spans="1:22">
      <c r="A3" s="107" t="s">
        <v>482</v>
      </c>
    </row>
    <row r="4" spans="1:22">
      <c r="A4" s="85" t="s">
        <v>280</v>
      </c>
      <c r="B4" s="5"/>
      <c r="C4" s="5"/>
      <c r="D4" s="5"/>
      <c r="E4" s="5"/>
      <c r="F4" s="5"/>
      <c r="G4" s="5"/>
      <c r="H4" s="5"/>
      <c r="I4" s="5"/>
      <c r="J4" s="5"/>
      <c r="K4" s="5"/>
      <c r="L4" s="5"/>
      <c r="M4" s="5"/>
      <c r="N4" s="4"/>
      <c r="O4" s="4"/>
      <c r="P4" s="4"/>
    </row>
    <row r="5" spans="1:22" ht="34.5">
      <c r="A5" s="46" t="s">
        <v>687</v>
      </c>
      <c r="B5" s="120" t="s">
        <v>59</v>
      </c>
      <c r="C5" s="120" t="s">
        <v>73</v>
      </c>
      <c r="D5" s="120" t="s">
        <v>75</v>
      </c>
      <c r="E5" s="120" t="s">
        <v>116</v>
      </c>
      <c r="F5" s="120" t="s">
        <v>197</v>
      </c>
      <c r="G5" s="120" t="s">
        <v>275</v>
      </c>
      <c r="H5" s="120" t="s">
        <v>277</v>
      </c>
      <c r="I5" s="120" t="s">
        <v>292</v>
      </c>
      <c r="J5" s="120" t="s">
        <v>304</v>
      </c>
      <c r="K5" s="120" t="s">
        <v>309</v>
      </c>
      <c r="L5" s="120" t="s">
        <v>317</v>
      </c>
      <c r="M5" s="120" t="s">
        <v>325</v>
      </c>
      <c r="N5" s="120" t="s">
        <v>336</v>
      </c>
      <c r="O5" s="120" t="s">
        <v>353</v>
      </c>
      <c r="P5" s="120" t="s">
        <v>400</v>
      </c>
      <c r="Q5" s="172" t="s">
        <v>686</v>
      </c>
      <c r="R5" s="120" t="s">
        <v>423</v>
      </c>
      <c r="S5" s="120" t="s">
        <v>434</v>
      </c>
      <c r="T5" s="120" t="s">
        <v>448</v>
      </c>
      <c r="U5" s="120" t="s">
        <v>469</v>
      </c>
      <c r="V5" s="120" t="s">
        <v>779</v>
      </c>
    </row>
    <row r="6" spans="1:22">
      <c r="A6" s="160"/>
      <c r="B6" s="159"/>
      <c r="C6" s="159"/>
      <c r="D6" s="159"/>
      <c r="E6" s="159"/>
      <c r="F6" s="159"/>
      <c r="G6" s="159"/>
      <c r="H6" s="159"/>
      <c r="I6" s="159"/>
      <c r="J6" s="159"/>
      <c r="K6" s="159"/>
      <c r="L6" s="159"/>
      <c r="M6" s="86"/>
      <c r="N6" s="86"/>
      <c r="O6" s="86"/>
      <c r="P6" s="86"/>
      <c r="Q6" s="86"/>
      <c r="R6" s="86"/>
      <c r="S6" s="86"/>
      <c r="T6" s="86"/>
      <c r="V6" s="167" t="s">
        <v>19</v>
      </c>
    </row>
    <row r="7" spans="1:22">
      <c r="A7" s="5" t="s">
        <v>681</v>
      </c>
      <c r="B7" s="30">
        <v>41</v>
      </c>
      <c r="C7" s="86">
        <v>41</v>
      </c>
      <c r="D7" s="30">
        <v>41</v>
      </c>
      <c r="E7" s="30">
        <v>41</v>
      </c>
      <c r="F7" s="30">
        <v>41</v>
      </c>
      <c r="G7" s="30">
        <v>41</v>
      </c>
      <c r="H7" s="30">
        <v>41</v>
      </c>
      <c r="I7" s="30">
        <v>41</v>
      </c>
      <c r="J7" s="30">
        <v>41</v>
      </c>
      <c r="K7" s="30">
        <v>41</v>
      </c>
      <c r="L7" s="168">
        <v>41</v>
      </c>
      <c r="M7" s="86">
        <v>41</v>
      </c>
      <c r="N7" s="87">
        <v>41</v>
      </c>
      <c r="O7" s="87">
        <v>41</v>
      </c>
      <c r="P7" s="87">
        <v>41</v>
      </c>
      <c r="Q7" s="87">
        <v>40</v>
      </c>
      <c r="R7" s="87">
        <v>40</v>
      </c>
      <c r="S7" s="87">
        <v>40</v>
      </c>
      <c r="T7" s="170" t="s">
        <v>422</v>
      </c>
      <c r="U7" s="170" t="s">
        <v>422</v>
      </c>
      <c r="V7" s="85">
        <v>40</v>
      </c>
    </row>
    <row r="8" spans="1:22">
      <c r="A8" s="5"/>
      <c r="B8" s="214"/>
      <c r="C8" s="86"/>
      <c r="D8" s="214"/>
      <c r="E8" s="159"/>
      <c r="F8" s="214"/>
      <c r="G8" s="214"/>
      <c r="H8" s="214"/>
      <c r="I8" s="214"/>
      <c r="J8" s="214"/>
      <c r="K8" s="214"/>
      <c r="L8" s="214"/>
      <c r="M8" s="214"/>
      <c r="N8" s="86"/>
      <c r="O8" s="86"/>
      <c r="P8" s="86"/>
      <c r="Q8" s="86"/>
      <c r="R8" s="86"/>
      <c r="S8" s="86"/>
      <c r="T8" s="86"/>
      <c r="V8" s="214" t="s">
        <v>11</v>
      </c>
    </row>
    <row r="9" spans="1:22" ht="18">
      <c r="A9" s="5" t="s">
        <v>769</v>
      </c>
      <c r="B9" s="168">
        <v>1145</v>
      </c>
      <c r="C9" s="168">
        <v>1123</v>
      </c>
      <c r="D9" s="168">
        <v>2960.3560000000002</v>
      </c>
      <c r="E9" s="168">
        <v>2955.1759999999999</v>
      </c>
      <c r="F9" s="168">
        <v>3001.7959999999998</v>
      </c>
      <c r="G9" s="168">
        <v>3097.6260000000002</v>
      </c>
      <c r="H9" s="168">
        <v>3133.886</v>
      </c>
      <c r="I9" s="168">
        <v>3172.7350000000001</v>
      </c>
      <c r="J9" s="168">
        <v>3098.47</v>
      </c>
      <c r="K9" s="168">
        <v>2921.5070000000001</v>
      </c>
      <c r="L9" s="168">
        <v>3468.9050000000002</v>
      </c>
      <c r="M9" s="168">
        <v>3465.6559999999999</v>
      </c>
      <c r="N9" s="168">
        <v>3504.5309999999999</v>
      </c>
      <c r="O9" s="169">
        <v>3564</v>
      </c>
      <c r="P9" s="169">
        <v>3537</v>
      </c>
      <c r="Q9" s="170" t="s">
        <v>422</v>
      </c>
      <c r="R9" s="169">
        <v>3439</v>
      </c>
      <c r="S9" s="169">
        <v>3495</v>
      </c>
      <c r="T9" s="170" t="s">
        <v>422</v>
      </c>
      <c r="U9" s="170" t="s">
        <v>422</v>
      </c>
      <c r="V9" s="169">
        <v>1013</v>
      </c>
    </row>
    <row r="10" spans="1:22">
      <c r="A10" s="5" t="s">
        <v>2</v>
      </c>
      <c r="B10" s="168">
        <v>13760</v>
      </c>
      <c r="C10" s="168">
        <v>13360</v>
      </c>
      <c r="D10" s="168">
        <v>13339</v>
      </c>
      <c r="E10" s="168">
        <v>13310</v>
      </c>
      <c r="F10" s="169">
        <v>13164</v>
      </c>
      <c r="G10" s="169">
        <v>13160</v>
      </c>
      <c r="H10" s="169">
        <v>14449</v>
      </c>
      <c r="I10" s="169">
        <v>14103</v>
      </c>
      <c r="J10" s="169">
        <v>13054.657999999999</v>
      </c>
      <c r="K10" s="169">
        <v>13009</v>
      </c>
      <c r="L10" s="169">
        <v>12888</v>
      </c>
      <c r="M10" s="168">
        <v>12604.419</v>
      </c>
      <c r="N10" s="168">
        <v>12702</v>
      </c>
      <c r="O10" s="169">
        <v>12951</v>
      </c>
      <c r="P10" s="169">
        <v>12713</v>
      </c>
      <c r="Q10" s="169">
        <v>11376</v>
      </c>
      <c r="R10" s="169">
        <v>12685</v>
      </c>
      <c r="S10" s="169">
        <v>13149.875</v>
      </c>
      <c r="T10" s="169">
        <v>12746</v>
      </c>
      <c r="U10" s="169">
        <v>2520</v>
      </c>
      <c r="V10" s="169">
        <v>8037</v>
      </c>
    </row>
    <row r="11" spans="1:22">
      <c r="A11" s="5"/>
      <c r="B11" s="214"/>
      <c r="C11" s="168"/>
      <c r="D11" s="214"/>
      <c r="E11" s="86"/>
      <c r="F11" s="214"/>
      <c r="G11" s="214"/>
      <c r="H11" s="214"/>
      <c r="I11" s="214"/>
      <c r="J11" s="214"/>
      <c r="K11" s="214"/>
      <c r="L11" s="214"/>
      <c r="M11" s="214"/>
      <c r="N11" s="86"/>
      <c r="O11" s="86"/>
      <c r="P11" s="86"/>
      <c r="Q11" s="86"/>
      <c r="R11" s="86"/>
      <c r="S11" s="86"/>
      <c r="T11" s="86"/>
      <c r="V11" s="214" t="s">
        <v>12</v>
      </c>
    </row>
    <row r="12" spans="1:22" ht="18">
      <c r="A12" s="5" t="s">
        <v>682</v>
      </c>
      <c r="B12" s="168">
        <v>10684</v>
      </c>
      <c r="C12" s="168">
        <v>10727</v>
      </c>
      <c r="D12" s="168">
        <v>10937</v>
      </c>
      <c r="E12" s="168">
        <v>11514</v>
      </c>
      <c r="F12" s="169">
        <v>11786</v>
      </c>
      <c r="G12" s="169">
        <v>12963</v>
      </c>
      <c r="H12" s="169">
        <v>13965</v>
      </c>
      <c r="I12" s="169">
        <v>14690</v>
      </c>
      <c r="J12" s="169">
        <f>12661+9+24+551+51</f>
        <v>13296</v>
      </c>
      <c r="K12" s="169">
        <v>14835</v>
      </c>
      <c r="L12" s="169">
        <v>15147</v>
      </c>
      <c r="M12" s="168">
        <v>13503</v>
      </c>
      <c r="N12" s="168">
        <v>17003</v>
      </c>
      <c r="O12" s="169">
        <v>19194</v>
      </c>
      <c r="P12" s="169">
        <v>18937</v>
      </c>
      <c r="Q12" s="169">
        <v>16828</v>
      </c>
      <c r="R12" s="169">
        <v>19735</v>
      </c>
      <c r="S12" s="169">
        <v>21211</v>
      </c>
      <c r="T12" s="169">
        <v>21472</v>
      </c>
      <c r="U12" s="169">
        <v>4662</v>
      </c>
      <c r="V12" s="169">
        <v>13748</v>
      </c>
    </row>
    <row r="13" spans="1:22" ht="18">
      <c r="A13" s="44" t="s">
        <v>683</v>
      </c>
      <c r="B13" s="168">
        <f>B12*A!S13</f>
        <v>18803.34679746105</v>
      </c>
      <c r="C13" s="168">
        <f>C12*A!T13</f>
        <v>18568.303064699205</v>
      </c>
      <c r="D13" s="168">
        <f>D12*A!U13</f>
        <v>18399.255377826805</v>
      </c>
      <c r="E13" s="168">
        <f>E12*A!V13</f>
        <v>18809.694697375471</v>
      </c>
      <c r="F13" s="168">
        <f>F12*A!W13</f>
        <v>18722.552083333336</v>
      </c>
      <c r="G13" s="168">
        <f>G12*A!X13</f>
        <v>19958.177688036343</v>
      </c>
      <c r="H13" s="168">
        <f>H12*A!Y13</f>
        <v>20616.287512100676</v>
      </c>
      <c r="I13" s="168">
        <f>I12*A!Z13</f>
        <v>20858.705772811918</v>
      </c>
      <c r="J13" s="168">
        <f>J12*A!AA13</f>
        <v>18976.509124941509</v>
      </c>
      <c r="K13" s="168">
        <f>K12*A!AB13</f>
        <v>20235.576923076922</v>
      </c>
      <c r="L13" s="168">
        <f>L12*A!AC13</f>
        <v>19642.1556122449</v>
      </c>
      <c r="M13" s="168">
        <f>M12*A!AD13</f>
        <v>16969.159456118665</v>
      </c>
      <c r="N13" s="168">
        <f>N12*A!AE13</f>
        <v>20735.365853658535</v>
      </c>
      <c r="O13" s="168">
        <f>O12*A!AF13</f>
        <v>22865.172050150377</v>
      </c>
      <c r="P13" s="168">
        <f>P12*A!AG13</f>
        <v>22340.005415022821</v>
      </c>
      <c r="Q13" s="168">
        <f>Q12*A!AH13</f>
        <v>19507.943747624475</v>
      </c>
      <c r="R13" s="168">
        <f>R12*A!AI13</f>
        <v>22090.74226993302</v>
      </c>
      <c r="S13" s="168">
        <f>S12*A!AJ13</f>
        <v>22973.561789772724</v>
      </c>
      <c r="T13" s="168">
        <f>T12*A!AK13</f>
        <v>22676.454293628805</v>
      </c>
      <c r="U13" s="168">
        <f>U12*A!AL13</f>
        <v>4851.2794268167863</v>
      </c>
      <c r="V13" s="168">
        <f>V12*A!AM13</f>
        <v>13748</v>
      </c>
    </row>
    <row r="14" spans="1:22">
      <c r="A14" s="5" t="s">
        <v>684</v>
      </c>
      <c r="B14" s="171">
        <v>10128</v>
      </c>
      <c r="C14" s="168">
        <v>10167</v>
      </c>
      <c r="D14" s="91">
        <v>10337</v>
      </c>
      <c r="E14" s="91">
        <v>10939</v>
      </c>
      <c r="F14" s="169">
        <v>11190</v>
      </c>
      <c r="G14" s="169">
        <v>12396</v>
      </c>
      <c r="H14" s="169">
        <v>13119</v>
      </c>
      <c r="I14" s="169">
        <v>14015</v>
      </c>
      <c r="J14" s="169">
        <v>12661</v>
      </c>
      <c r="K14" s="169">
        <v>13775</v>
      </c>
      <c r="L14" s="169">
        <v>14166</v>
      </c>
      <c r="M14" s="168">
        <v>12602</v>
      </c>
      <c r="N14" s="168">
        <v>15955</v>
      </c>
      <c r="O14" s="169">
        <v>17752</v>
      </c>
      <c r="P14" s="169">
        <v>17632</v>
      </c>
      <c r="Q14" s="169">
        <v>15997</v>
      </c>
      <c r="R14" s="169">
        <v>18449</v>
      </c>
      <c r="S14" s="169">
        <v>19910</v>
      </c>
      <c r="T14" s="169">
        <v>20155</v>
      </c>
      <c r="U14" s="169">
        <v>3978</v>
      </c>
      <c r="V14" s="169">
        <v>12837</v>
      </c>
    </row>
    <row r="15" spans="1:22">
      <c r="A15" s="44" t="s">
        <v>688</v>
      </c>
      <c r="B15" s="168">
        <f>B14*A!S13</f>
        <v>17824.81246393537</v>
      </c>
      <c r="C15" s="168">
        <f>C14*A!T13</f>
        <v>17598.950056753689</v>
      </c>
      <c r="D15" s="168">
        <f>D14*A!U13</f>
        <v>17389.878654164368</v>
      </c>
      <c r="E15" s="168">
        <f>E14*A!V13</f>
        <v>17870.353508302091</v>
      </c>
      <c r="F15" s="168">
        <f>F14*A!W13</f>
        <v>17775.78125</v>
      </c>
      <c r="G15" s="168">
        <f>G14*A!X13</f>
        <v>19085.209490156485</v>
      </c>
      <c r="H15" s="168">
        <f>H14*A!Y13</f>
        <v>19367.352371732817</v>
      </c>
      <c r="I15" s="168">
        <f>I14*A!Z13</f>
        <v>19900.256052141529</v>
      </c>
      <c r="J15" s="168">
        <f>J14*A!AA13</f>
        <v>18070.215255030416</v>
      </c>
      <c r="K15" s="168">
        <f>K14*A!AB13</f>
        <v>18789.691413237924</v>
      </c>
      <c r="L15" s="168">
        <f>L14*A!AC13</f>
        <v>18370.025510204083</v>
      </c>
      <c r="M15" s="168">
        <f>M14*A!AD13</f>
        <v>15836.876802637002</v>
      </c>
      <c r="N15" s="168">
        <f>N14*A!AE13</f>
        <v>19457.317073170732</v>
      </c>
      <c r="O15" s="168">
        <f>O14*A!AF13</f>
        <v>21147.365543100419</v>
      </c>
      <c r="P15" s="168">
        <f>P14*A!AG13</f>
        <v>20800.495087800726</v>
      </c>
      <c r="Q15" s="168">
        <f>Q14*A!AH13</f>
        <v>18544.602812618774</v>
      </c>
      <c r="R15" s="168">
        <f>R14*A!AI13</f>
        <v>20651.23405817047</v>
      </c>
      <c r="S15" s="168">
        <f>S14*A!AJ13</f>
        <v>21564.453125</v>
      </c>
      <c r="T15" s="168">
        <f>T14*A!AK13</f>
        <v>21285.578254847642</v>
      </c>
      <c r="U15" s="168">
        <f>U14*A!AL13</f>
        <v>4139.5087001023539</v>
      </c>
      <c r="V15" s="168">
        <f>V14*A!AM13</f>
        <v>12837</v>
      </c>
    </row>
    <row r="16" spans="1:22">
      <c r="A16" s="5"/>
      <c r="B16" s="214"/>
      <c r="C16" s="86"/>
      <c r="D16" s="214"/>
      <c r="E16" s="86"/>
      <c r="F16" s="214"/>
      <c r="G16" s="214"/>
      <c r="H16" s="214"/>
      <c r="I16" s="214"/>
      <c r="J16" s="214"/>
      <c r="K16" s="214"/>
      <c r="L16" s="214"/>
      <c r="M16" s="214"/>
      <c r="N16" s="86"/>
      <c r="O16" s="86"/>
      <c r="P16" s="86"/>
      <c r="Q16" s="86"/>
      <c r="R16" s="86"/>
      <c r="S16" s="86"/>
      <c r="T16" s="86"/>
      <c r="V16" s="214" t="s">
        <v>19</v>
      </c>
    </row>
    <row r="17" spans="1:23">
      <c r="A17" s="5" t="s">
        <v>685</v>
      </c>
      <c r="B17" s="30">
        <v>343</v>
      </c>
      <c r="C17" s="86">
        <v>351</v>
      </c>
      <c r="D17" s="30">
        <v>375</v>
      </c>
      <c r="E17" s="30">
        <v>382</v>
      </c>
      <c r="F17" s="30">
        <v>364</v>
      </c>
      <c r="G17" s="30">
        <v>361</v>
      </c>
      <c r="H17" s="30">
        <v>354</v>
      </c>
      <c r="I17" s="30">
        <v>361</v>
      </c>
      <c r="J17" s="30">
        <v>351</v>
      </c>
      <c r="K17" s="30">
        <v>331</v>
      </c>
      <c r="L17" s="30">
        <v>284</v>
      </c>
      <c r="M17" s="86">
        <v>170</v>
      </c>
      <c r="N17" s="86">
        <v>164</v>
      </c>
      <c r="O17" s="87">
        <v>161</v>
      </c>
      <c r="P17" s="87">
        <v>165</v>
      </c>
      <c r="Q17" s="86">
        <v>164</v>
      </c>
      <c r="R17" s="86">
        <v>165</v>
      </c>
      <c r="S17" s="86">
        <v>165</v>
      </c>
      <c r="T17" s="86">
        <v>135</v>
      </c>
      <c r="U17" s="86">
        <v>139</v>
      </c>
      <c r="V17" s="85">
        <v>145</v>
      </c>
    </row>
    <row r="23" spans="1:23">
      <c r="W23" s="102"/>
    </row>
    <row r="24" spans="1:23">
      <c r="W24" s="102"/>
    </row>
  </sheetData>
  <pageMargins left="0.7" right="0.7" top="0.75" bottom="0.75" header="0.3" footer="0.3"/>
  <pageSetup paperSize="9" orientation="portrait" horizontalDpi="1200" verticalDpi="1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86"/>
  <sheetViews>
    <sheetView zoomScale="80" zoomScaleNormal="80" workbookViewId="0">
      <pane xSplit="1" ySplit="6" topLeftCell="G7"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37.5546875" style="85" customWidth="1"/>
    <col min="2" max="2" width="9.77734375" style="85" customWidth="1"/>
    <col min="3" max="7" width="8.88671875" style="85" customWidth="1"/>
    <col min="8" max="18" width="8.88671875" style="85"/>
    <col min="19" max="19" width="8.88671875" style="85" customWidth="1"/>
    <col min="20" max="20" width="16" style="85" customWidth="1"/>
    <col min="21" max="16384" width="8.88671875" style="85"/>
  </cols>
  <sheetData>
    <row r="1" spans="1:19" ht="15.75">
      <c r="A1" s="85" t="s">
        <v>815</v>
      </c>
    </row>
    <row r="2" spans="1:19">
      <c r="A2" s="85" t="s">
        <v>481</v>
      </c>
    </row>
    <row r="3" spans="1:19">
      <c r="A3" s="107" t="s">
        <v>482</v>
      </c>
    </row>
    <row r="4" spans="1:19">
      <c r="A4" s="87" t="s">
        <v>762</v>
      </c>
    </row>
    <row r="5" spans="1:19" ht="15.75">
      <c r="A5" s="122" t="s">
        <v>716</v>
      </c>
      <c r="B5" s="122" t="s">
        <v>641</v>
      </c>
      <c r="C5" s="122" t="s">
        <v>642</v>
      </c>
      <c r="D5" s="122" t="s">
        <v>643</v>
      </c>
      <c r="E5" s="122" t="s">
        <v>644</v>
      </c>
      <c r="F5" s="122" t="s">
        <v>645</v>
      </c>
      <c r="G5" s="122" t="s">
        <v>646</v>
      </c>
      <c r="H5" s="122" t="s">
        <v>647</v>
      </c>
      <c r="I5" s="122" t="s">
        <v>648</v>
      </c>
      <c r="J5" s="122" t="s">
        <v>649</v>
      </c>
      <c r="K5" s="122" t="s">
        <v>650</v>
      </c>
      <c r="L5" s="122" t="s">
        <v>651</v>
      </c>
      <c r="M5" s="122" t="s">
        <v>652</v>
      </c>
      <c r="N5" s="122" t="s">
        <v>653</v>
      </c>
      <c r="O5" s="122" t="s">
        <v>654</v>
      </c>
      <c r="P5" s="122" t="s">
        <v>655</v>
      </c>
      <c r="Q5" s="122" t="s">
        <v>656</v>
      </c>
      <c r="R5" s="122" t="s">
        <v>657</v>
      </c>
      <c r="S5" s="122" t="s">
        <v>780</v>
      </c>
    </row>
    <row r="6" spans="1:19" ht="24.75" customHeight="1">
      <c r="A6" s="173" t="s">
        <v>13</v>
      </c>
      <c r="B6" s="86"/>
      <c r="C6" s="86"/>
      <c r="D6" s="86"/>
      <c r="E6" s="86"/>
      <c r="F6" s="86"/>
      <c r="G6" s="86"/>
      <c r="H6" s="86"/>
      <c r="I6" s="86"/>
      <c r="J6" s="86"/>
      <c r="K6" s="86"/>
      <c r="L6" s="86"/>
      <c r="M6" s="86"/>
      <c r="N6" s="86"/>
      <c r="O6" s="86"/>
      <c r="P6" s="86"/>
      <c r="Q6" s="86"/>
      <c r="R6" s="86"/>
      <c r="S6" s="195"/>
    </row>
    <row r="7" spans="1:19" ht="15.75">
      <c r="A7" s="122" t="s">
        <v>702</v>
      </c>
      <c r="B7" s="86"/>
      <c r="C7" s="86"/>
      <c r="D7" s="86"/>
      <c r="E7" s="86"/>
      <c r="F7" s="86"/>
      <c r="G7" s="86"/>
      <c r="H7" s="86"/>
      <c r="I7" s="86"/>
      <c r="J7" s="86"/>
      <c r="K7" s="86"/>
      <c r="L7" s="86"/>
      <c r="M7" s="86"/>
      <c r="N7" s="86"/>
      <c r="O7" s="86"/>
      <c r="P7" s="86"/>
      <c r="Q7" s="86"/>
      <c r="R7" s="86"/>
      <c r="S7" s="195"/>
    </row>
    <row r="8" spans="1:19">
      <c r="A8" s="86" t="s">
        <v>703</v>
      </c>
      <c r="B8" s="207">
        <v>0</v>
      </c>
      <c r="C8" s="207">
        <v>0</v>
      </c>
      <c r="D8" s="207">
        <v>0</v>
      </c>
      <c r="E8" s="207">
        <v>0</v>
      </c>
      <c r="F8" s="207">
        <v>1</v>
      </c>
      <c r="G8" s="207">
        <v>0</v>
      </c>
      <c r="H8" s="207">
        <v>1</v>
      </c>
      <c r="I8" s="207">
        <v>0</v>
      </c>
      <c r="J8" s="207">
        <v>0</v>
      </c>
      <c r="K8" s="207">
        <v>1</v>
      </c>
      <c r="L8" s="207">
        <v>2</v>
      </c>
      <c r="M8" s="87">
        <v>1</v>
      </c>
      <c r="N8" s="87">
        <v>1</v>
      </c>
      <c r="O8" s="87">
        <v>1</v>
      </c>
      <c r="P8" s="87">
        <v>1</v>
      </c>
      <c r="Q8" s="87">
        <v>1</v>
      </c>
      <c r="R8" s="208">
        <v>0</v>
      </c>
      <c r="S8" s="205" t="s">
        <v>788</v>
      </c>
    </row>
    <row r="9" spans="1:19">
      <c r="A9" s="86" t="s">
        <v>704</v>
      </c>
      <c r="B9" s="207">
        <v>3</v>
      </c>
      <c r="C9" s="207">
        <v>3</v>
      </c>
      <c r="D9" s="207">
        <v>4</v>
      </c>
      <c r="E9" s="207">
        <v>3</v>
      </c>
      <c r="F9" s="207">
        <v>2</v>
      </c>
      <c r="G9" s="207">
        <v>1</v>
      </c>
      <c r="H9" s="207">
        <v>3</v>
      </c>
      <c r="I9" s="207">
        <v>2</v>
      </c>
      <c r="J9" s="207">
        <v>3</v>
      </c>
      <c r="K9" s="207">
        <v>0</v>
      </c>
      <c r="L9" s="207">
        <v>1</v>
      </c>
      <c r="M9" s="87">
        <v>1</v>
      </c>
      <c r="N9" s="207">
        <v>0</v>
      </c>
      <c r="O9" s="207">
        <v>0</v>
      </c>
      <c r="P9" s="208">
        <v>5</v>
      </c>
      <c r="Q9" s="87">
        <v>1</v>
      </c>
      <c r="R9" s="87">
        <v>1</v>
      </c>
      <c r="S9" s="85">
        <v>1</v>
      </c>
    </row>
    <row r="10" spans="1:19">
      <c r="A10" s="86" t="s">
        <v>740</v>
      </c>
      <c r="B10" s="207"/>
      <c r="C10" s="207"/>
      <c r="D10" s="207"/>
      <c r="E10" s="207"/>
      <c r="F10" s="207"/>
      <c r="G10" s="207"/>
      <c r="H10" s="207"/>
      <c r="I10" s="207"/>
      <c r="J10" s="207"/>
      <c r="K10" s="207"/>
      <c r="L10" s="207"/>
      <c r="M10" s="87"/>
      <c r="N10" s="207"/>
      <c r="O10" s="207"/>
      <c r="P10" s="208"/>
      <c r="Q10" s="87"/>
      <c r="R10" s="87">
        <v>1</v>
      </c>
      <c r="S10" s="85" t="s">
        <v>788</v>
      </c>
    </row>
    <row r="11" spans="1:19" ht="15.75">
      <c r="A11" s="122" t="s">
        <v>705</v>
      </c>
      <c r="B11" s="207"/>
      <c r="C11" s="207"/>
      <c r="D11" s="207"/>
      <c r="E11" s="207"/>
      <c r="F11" s="207"/>
      <c r="G11" s="207"/>
      <c r="H11" s="207"/>
      <c r="I11" s="207"/>
      <c r="J11" s="207"/>
      <c r="K11" s="207"/>
      <c r="L11" s="207"/>
      <c r="M11" s="87"/>
      <c r="N11" s="87"/>
      <c r="O11" s="87"/>
      <c r="P11" s="87"/>
      <c r="Q11" s="87"/>
      <c r="R11" s="87"/>
    </row>
    <row r="12" spans="1:19">
      <c r="A12" s="86" t="s">
        <v>388</v>
      </c>
      <c r="B12" s="207">
        <v>0</v>
      </c>
      <c r="C12" s="207">
        <v>0</v>
      </c>
      <c r="D12" s="207">
        <v>1</v>
      </c>
      <c r="E12" s="207">
        <v>1</v>
      </c>
      <c r="F12" s="207">
        <v>1</v>
      </c>
      <c r="G12" s="207">
        <v>0</v>
      </c>
      <c r="H12" s="207">
        <v>0</v>
      </c>
      <c r="I12" s="207">
        <v>1</v>
      </c>
      <c r="J12" s="207">
        <v>0</v>
      </c>
      <c r="K12" s="207">
        <v>0</v>
      </c>
      <c r="L12" s="207">
        <v>0</v>
      </c>
      <c r="M12" s="87">
        <v>1</v>
      </c>
      <c r="N12" s="207">
        <v>0</v>
      </c>
      <c r="O12" s="207">
        <v>0</v>
      </c>
      <c r="P12" s="208">
        <v>0</v>
      </c>
      <c r="Q12" s="208">
        <v>0</v>
      </c>
      <c r="R12" s="208">
        <v>0</v>
      </c>
      <c r="S12" s="205"/>
    </row>
    <row r="13" spans="1:19">
      <c r="A13" s="86" t="s">
        <v>389</v>
      </c>
      <c r="B13" s="207">
        <v>11</v>
      </c>
      <c r="C13" s="207">
        <v>10</v>
      </c>
      <c r="D13" s="207">
        <v>11</v>
      </c>
      <c r="E13" s="207">
        <v>8</v>
      </c>
      <c r="F13" s="207">
        <v>9</v>
      </c>
      <c r="G13" s="207">
        <v>12</v>
      </c>
      <c r="H13" s="207">
        <v>13</v>
      </c>
      <c r="I13" s="207">
        <v>20</v>
      </c>
      <c r="J13" s="207">
        <v>22</v>
      </c>
      <c r="K13" s="207">
        <v>7</v>
      </c>
      <c r="L13" s="207">
        <v>11</v>
      </c>
      <c r="M13" s="87">
        <v>14</v>
      </c>
      <c r="N13" s="87">
        <v>9</v>
      </c>
      <c r="O13" s="87">
        <v>7</v>
      </c>
      <c r="P13" s="87">
        <v>7</v>
      </c>
      <c r="Q13" s="87">
        <v>5</v>
      </c>
      <c r="R13" s="87">
        <v>8</v>
      </c>
      <c r="S13" s="85">
        <v>10</v>
      </c>
    </row>
    <row r="14" spans="1:19">
      <c r="A14" s="86" t="s">
        <v>706</v>
      </c>
      <c r="B14" s="207">
        <v>13</v>
      </c>
      <c r="C14" s="207">
        <v>16</v>
      </c>
      <c r="D14" s="207">
        <v>17</v>
      </c>
      <c r="E14" s="207">
        <v>15</v>
      </c>
      <c r="F14" s="207">
        <v>19</v>
      </c>
      <c r="G14" s="207">
        <v>17</v>
      </c>
      <c r="H14" s="207">
        <v>23</v>
      </c>
      <c r="I14" s="207">
        <v>23</v>
      </c>
      <c r="J14" s="207">
        <v>16</v>
      </c>
      <c r="K14" s="207">
        <v>20</v>
      </c>
      <c r="L14" s="207">
        <v>18</v>
      </c>
      <c r="M14" s="87">
        <v>25</v>
      </c>
      <c r="N14" s="87">
        <v>18</v>
      </c>
      <c r="O14" s="87">
        <v>21</v>
      </c>
      <c r="P14" s="87">
        <v>25</v>
      </c>
      <c r="Q14" s="87">
        <v>12</v>
      </c>
      <c r="R14" s="87">
        <v>10</v>
      </c>
      <c r="S14" s="85">
        <v>15</v>
      </c>
    </row>
    <row r="15" spans="1:19">
      <c r="A15" s="86" t="s">
        <v>390</v>
      </c>
      <c r="B15" s="207">
        <v>19</v>
      </c>
      <c r="C15" s="207">
        <v>9</v>
      </c>
      <c r="D15" s="207">
        <v>8</v>
      </c>
      <c r="E15" s="207">
        <v>10</v>
      </c>
      <c r="F15" s="207">
        <v>7</v>
      </c>
      <c r="G15" s="207">
        <v>7</v>
      </c>
      <c r="H15" s="207">
        <v>5</v>
      </c>
      <c r="I15" s="207">
        <v>1</v>
      </c>
      <c r="J15" s="207">
        <v>4</v>
      </c>
      <c r="K15" s="207">
        <v>0</v>
      </c>
      <c r="L15" s="207">
        <v>0</v>
      </c>
      <c r="M15" s="87">
        <v>1</v>
      </c>
      <c r="N15" s="87">
        <v>1</v>
      </c>
      <c r="O15" s="87">
        <v>1</v>
      </c>
      <c r="P15" s="87">
        <v>5</v>
      </c>
      <c r="Q15" s="87">
        <v>10</v>
      </c>
      <c r="R15" s="87">
        <v>3</v>
      </c>
      <c r="S15" s="85">
        <v>16</v>
      </c>
    </row>
    <row r="16" spans="1:19">
      <c r="A16" s="86" t="s">
        <v>391</v>
      </c>
      <c r="B16" s="207">
        <v>4</v>
      </c>
      <c r="C16" s="207">
        <v>2</v>
      </c>
      <c r="D16" s="207">
        <v>1</v>
      </c>
      <c r="E16" s="207">
        <v>0</v>
      </c>
      <c r="F16" s="207">
        <v>6</v>
      </c>
      <c r="G16" s="207">
        <v>3</v>
      </c>
      <c r="H16" s="207">
        <v>2</v>
      </c>
      <c r="I16" s="207">
        <v>7</v>
      </c>
      <c r="J16" s="207">
        <v>4</v>
      </c>
      <c r="K16" s="207">
        <v>3</v>
      </c>
      <c r="L16" s="207">
        <v>3</v>
      </c>
      <c r="M16" s="87">
        <v>2</v>
      </c>
      <c r="N16" s="87">
        <v>3</v>
      </c>
      <c r="O16" s="87">
        <v>2</v>
      </c>
      <c r="P16" s="87">
        <v>2</v>
      </c>
      <c r="Q16" s="87">
        <v>0</v>
      </c>
      <c r="R16" s="87">
        <v>2</v>
      </c>
      <c r="S16" s="209" t="s">
        <v>5</v>
      </c>
    </row>
    <row r="17" spans="1:19">
      <c r="A17" s="86" t="s">
        <v>392</v>
      </c>
      <c r="B17" s="207">
        <v>0</v>
      </c>
      <c r="C17" s="207">
        <v>0</v>
      </c>
      <c r="D17" s="207">
        <v>0</v>
      </c>
      <c r="E17" s="207">
        <v>0</v>
      </c>
      <c r="F17" s="207">
        <v>1</v>
      </c>
      <c r="G17" s="207">
        <v>0</v>
      </c>
      <c r="H17" s="207">
        <v>0</v>
      </c>
      <c r="I17" s="207">
        <v>0</v>
      </c>
      <c r="J17" s="207">
        <v>0</v>
      </c>
      <c r="K17" s="207">
        <v>0</v>
      </c>
      <c r="L17" s="207">
        <v>1</v>
      </c>
      <c r="M17" s="207">
        <v>0</v>
      </c>
      <c r="N17" s="207">
        <v>0</v>
      </c>
      <c r="O17" s="207">
        <v>0</v>
      </c>
      <c r="P17" s="208">
        <v>0</v>
      </c>
      <c r="Q17" s="208">
        <v>2</v>
      </c>
      <c r="R17" s="208">
        <v>0</v>
      </c>
      <c r="S17" s="209" t="s">
        <v>5</v>
      </c>
    </row>
    <row r="18" spans="1:19">
      <c r="A18" s="86" t="s">
        <v>14</v>
      </c>
      <c r="B18" s="207">
        <v>1</v>
      </c>
      <c r="C18" s="207">
        <v>0</v>
      </c>
      <c r="D18" s="207">
        <v>0</v>
      </c>
      <c r="E18" s="207">
        <v>1</v>
      </c>
      <c r="F18" s="207">
        <v>0</v>
      </c>
      <c r="G18" s="207">
        <v>0</v>
      </c>
      <c r="H18" s="207">
        <v>0</v>
      </c>
      <c r="I18" s="207">
        <v>0</v>
      </c>
      <c r="J18" s="207">
        <v>1</v>
      </c>
      <c r="K18" s="207">
        <v>0</v>
      </c>
      <c r="L18" s="207">
        <v>0</v>
      </c>
      <c r="M18" s="207">
        <v>0</v>
      </c>
      <c r="N18" s="87">
        <v>1</v>
      </c>
      <c r="O18" s="207">
        <v>0</v>
      </c>
      <c r="P18" s="208">
        <v>0</v>
      </c>
      <c r="Q18" s="208">
        <v>1</v>
      </c>
      <c r="R18" s="208">
        <v>0</v>
      </c>
      <c r="S18" s="209" t="s">
        <v>5</v>
      </c>
    </row>
    <row r="19" spans="1:19">
      <c r="A19" s="87" t="s">
        <v>707</v>
      </c>
      <c r="B19" s="207"/>
      <c r="C19" s="207"/>
      <c r="D19" s="207"/>
      <c r="E19" s="207"/>
      <c r="F19" s="207"/>
      <c r="G19" s="207"/>
      <c r="H19" s="207"/>
      <c r="I19" s="207"/>
      <c r="J19" s="207"/>
      <c r="K19" s="207"/>
      <c r="L19" s="207"/>
      <c r="M19" s="207"/>
      <c r="N19" s="87"/>
      <c r="O19" s="207"/>
      <c r="P19" s="208">
        <v>1</v>
      </c>
      <c r="Q19" s="208">
        <v>0</v>
      </c>
      <c r="R19" s="208">
        <v>0</v>
      </c>
      <c r="S19" s="209" t="s">
        <v>5</v>
      </c>
    </row>
    <row r="20" spans="1:19">
      <c r="A20" s="86" t="s">
        <v>15</v>
      </c>
      <c r="B20" s="207">
        <v>51</v>
      </c>
      <c r="C20" s="207">
        <v>40</v>
      </c>
      <c r="D20" s="207">
        <v>42</v>
      </c>
      <c r="E20" s="207">
        <v>38</v>
      </c>
      <c r="F20" s="207">
        <v>46</v>
      </c>
      <c r="G20" s="207">
        <v>40</v>
      </c>
      <c r="H20" s="207">
        <v>47</v>
      </c>
      <c r="I20" s="207">
        <v>54</v>
      </c>
      <c r="J20" s="207">
        <v>50</v>
      </c>
      <c r="K20" s="207">
        <v>31</v>
      </c>
      <c r="L20" s="207">
        <v>36</v>
      </c>
      <c r="M20" s="207">
        <v>45</v>
      </c>
      <c r="N20" s="207">
        <v>33</v>
      </c>
      <c r="O20" s="207">
        <v>32</v>
      </c>
      <c r="P20" s="208">
        <v>46</v>
      </c>
      <c r="Q20" s="208">
        <v>32</v>
      </c>
      <c r="R20" s="208">
        <v>25</v>
      </c>
      <c r="S20" s="205">
        <v>42</v>
      </c>
    </row>
    <row r="21" spans="1:19" ht="26.25" customHeight="1">
      <c r="A21" s="173" t="s">
        <v>16</v>
      </c>
      <c r="B21" s="207"/>
      <c r="C21" s="207"/>
      <c r="D21" s="207"/>
      <c r="E21" s="207"/>
      <c r="F21" s="207"/>
      <c r="G21" s="207"/>
      <c r="H21" s="207"/>
      <c r="I21" s="207"/>
      <c r="J21" s="207"/>
      <c r="K21" s="207"/>
      <c r="L21" s="207"/>
      <c r="M21" s="87"/>
      <c r="N21" s="87"/>
      <c r="O21" s="87"/>
      <c r="P21" s="87"/>
      <c r="Q21" s="87"/>
      <c r="R21" s="87"/>
    </row>
    <row r="22" spans="1:19">
      <c r="A22" s="86" t="s">
        <v>708</v>
      </c>
      <c r="B22" s="207">
        <v>1</v>
      </c>
      <c r="C22" s="207">
        <v>0</v>
      </c>
      <c r="D22" s="207">
        <v>0</v>
      </c>
      <c r="E22" s="207">
        <v>2</v>
      </c>
      <c r="F22" s="207">
        <v>0</v>
      </c>
      <c r="G22" s="207">
        <v>3</v>
      </c>
      <c r="H22" s="207">
        <v>0</v>
      </c>
      <c r="I22" s="207">
        <v>0</v>
      </c>
      <c r="J22" s="207">
        <v>0</v>
      </c>
      <c r="K22" s="207">
        <v>0</v>
      </c>
      <c r="L22" s="207">
        <v>0</v>
      </c>
      <c r="M22" s="207">
        <v>0</v>
      </c>
      <c r="N22" s="207">
        <v>0</v>
      </c>
      <c r="O22" s="207">
        <v>0</v>
      </c>
      <c r="P22" s="208">
        <v>0</v>
      </c>
      <c r="Q22" s="208">
        <v>0</v>
      </c>
      <c r="R22" s="208">
        <v>3</v>
      </c>
      <c r="S22" s="209" t="s">
        <v>5</v>
      </c>
    </row>
    <row r="23" spans="1:19">
      <c r="A23" s="86" t="s">
        <v>709</v>
      </c>
      <c r="B23" s="207">
        <v>15</v>
      </c>
      <c r="C23" s="207">
        <v>16</v>
      </c>
      <c r="D23" s="207">
        <v>6</v>
      </c>
      <c r="E23" s="207">
        <v>14</v>
      </c>
      <c r="F23" s="207">
        <v>15</v>
      </c>
      <c r="G23" s="207">
        <v>6</v>
      </c>
      <c r="H23" s="207">
        <v>8</v>
      </c>
      <c r="I23" s="207">
        <v>2</v>
      </c>
      <c r="J23" s="207">
        <v>8</v>
      </c>
      <c r="K23" s="207">
        <v>6</v>
      </c>
      <c r="L23" s="207">
        <v>1</v>
      </c>
      <c r="M23" s="87">
        <v>4</v>
      </c>
      <c r="N23" s="87">
        <v>4</v>
      </c>
      <c r="O23" s="87">
        <v>4</v>
      </c>
      <c r="P23" s="87">
        <v>1</v>
      </c>
      <c r="Q23" s="87">
        <v>4</v>
      </c>
      <c r="R23" s="87">
        <v>9</v>
      </c>
      <c r="S23" s="85">
        <v>1</v>
      </c>
    </row>
    <row r="24" spans="1:19" ht="21.75" customHeight="1">
      <c r="A24" s="86" t="s">
        <v>710</v>
      </c>
      <c r="B24" s="207">
        <v>0</v>
      </c>
      <c r="C24" s="207">
        <v>2</v>
      </c>
      <c r="D24" s="207">
        <v>0</v>
      </c>
      <c r="E24" s="207">
        <v>2</v>
      </c>
      <c r="F24" s="207">
        <v>0</v>
      </c>
      <c r="G24" s="207">
        <v>0</v>
      </c>
      <c r="H24" s="207">
        <v>0</v>
      </c>
      <c r="I24" s="207">
        <v>0</v>
      </c>
      <c r="J24" s="207">
        <v>0</v>
      </c>
      <c r="K24" s="207">
        <v>0</v>
      </c>
      <c r="L24" s="207">
        <v>0</v>
      </c>
      <c r="M24" s="207">
        <v>0</v>
      </c>
      <c r="N24" s="87">
        <v>2</v>
      </c>
      <c r="O24" s="207">
        <v>0</v>
      </c>
      <c r="P24" s="87">
        <v>1</v>
      </c>
      <c r="Q24" s="208">
        <v>0</v>
      </c>
      <c r="R24" s="87">
        <v>1</v>
      </c>
      <c r="S24" s="85">
        <v>1</v>
      </c>
    </row>
    <row r="25" spans="1:19">
      <c r="A25" s="86" t="s">
        <v>712</v>
      </c>
      <c r="B25" s="207">
        <v>544</v>
      </c>
      <c r="C25" s="207">
        <v>482</v>
      </c>
      <c r="D25" s="207">
        <v>415</v>
      </c>
      <c r="E25" s="207">
        <v>553</v>
      </c>
      <c r="F25" s="207">
        <v>542</v>
      </c>
      <c r="G25" s="207">
        <v>528</v>
      </c>
      <c r="H25" s="207">
        <v>486</v>
      </c>
      <c r="I25" s="207">
        <v>579</v>
      </c>
      <c r="J25" s="207">
        <v>561</v>
      </c>
      <c r="K25" s="207">
        <v>537</v>
      </c>
      <c r="L25" s="207">
        <v>608</v>
      </c>
      <c r="M25" s="87">
        <v>564</v>
      </c>
      <c r="N25" s="87">
        <v>722</v>
      </c>
      <c r="O25" s="87">
        <v>550</v>
      </c>
      <c r="P25" s="87">
        <v>465</v>
      </c>
      <c r="Q25" s="87">
        <v>609</v>
      </c>
      <c r="R25" s="87">
        <v>277</v>
      </c>
      <c r="S25" s="85">
        <v>371</v>
      </c>
    </row>
    <row r="26" spans="1:19" ht="26.25" customHeight="1">
      <c r="A26" s="86" t="s">
        <v>711</v>
      </c>
      <c r="B26" s="207">
        <v>0</v>
      </c>
      <c r="C26" s="207">
        <v>0</v>
      </c>
      <c r="D26" s="207">
        <v>0</v>
      </c>
      <c r="E26" s="207">
        <v>0</v>
      </c>
      <c r="F26" s="207">
        <v>0</v>
      </c>
      <c r="G26" s="207">
        <v>0</v>
      </c>
      <c r="H26" s="207">
        <v>0</v>
      </c>
      <c r="I26" s="207">
        <v>0</v>
      </c>
      <c r="J26" s="207">
        <v>0</v>
      </c>
      <c r="K26" s="207">
        <v>0</v>
      </c>
      <c r="L26" s="207">
        <v>0</v>
      </c>
      <c r="M26" s="207">
        <v>0</v>
      </c>
      <c r="N26" s="207">
        <v>0</v>
      </c>
      <c r="O26" s="207">
        <v>0</v>
      </c>
      <c r="P26" s="208">
        <v>0</v>
      </c>
      <c r="Q26" s="208">
        <v>0</v>
      </c>
      <c r="R26" s="208">
        <v>0</v>
      </c>
      <c r="S26" s="209" t="s">
        <v>5</v>
      </c>
    </row>
    <row r="27" spans="1:19">
      <c r="A27" s="86" t="s">
        <v>709</v>
      </c>
      <c r="B27" s="207">
        <v>242</v>
      </c>
      <c r="C27" s="207">
        <v>188</v>
      </c>
      <c r="D27" s="207">
        <v>163</v>
      </c>
      <c r="E27" s="207">
        <v>179</v>
      </c>
      <c r="F27" s="207">
        <v>159</v>
      </c>
      <c r="G27" s="207">
        <v>150</v>
      </c>
      <c r="H27" s="207">
        <v>115</v>
      </c>
      <c r="I27" s="207">
        <v>120</v>
      </c>
      <c r="J27" s="207">
        <v>129</v>
      </c>
      <c r="K27" s="207">
        <v>150</v>
      </c>
      <c r="L27" s="207">
        <v>163</v>
      </c>
      <c r="M27" s="87">
        <v>167</v>
      </c>
      <c r="N27" s="87">
        <v>140</v>
      </c>
      <c r="O27" s="87">
        <v>148</v>
      </c>
      <c r="P27" s="87">
        <v>230</v>
      </c>
      <c r="Q27" s="87">
        <v>324</v>
      </c>
      <c r="R27" s="87">
        <v>80</v>
      </c>
      <c r="S27" s="85">
        <v>118</v>
      </c>
    </row>
    <row r="28" spans="1:19" ht="62.25" customHeight="1">
      <c r="A28" s="210" t="s">
        <v>713</v>
      </c>
      <c r="B28" s="207">
        <v>0</v>
      </c>
      <c r="C28" s="207">
        <v>1</v>
      </c>
      <c r="D28" s="207">
        <v>0</v>
      </c>
      <c r="E28" s="207">
        <v>2</v>
      </c>
      <c r="F28" s="207">
        <v>0</v>
      </c>
      <c r="G28" s="207">
        <v>5</v>
      </c>
      <c r="H28" s="207">
        <v>3</v>
      </c>
      <c r="I28" s="207">
        <v>1</v>
      </c>
      <c r="J28" s="207">
        <v>0</v>
      </c>
      <c r="K28" s="207">
        <v>0</v>
      </c>
      <c r="L28" s="207">
        <v>1</v>
      </c>
      <c r="M28" s="207">
        <v>0</v>
      </c>
      <c r="N28" s="207">
        <v>0</v>
      </c>
      <c r="O28" s="207">
        <v>0</v>
      </c>
      <c r="P28" s="208">
        <v>1</v>
      </c>
      <c r="Q28" s="208">
        <v>2</v>
      </c>
      <c r="R28" s="208">
        <v>0</v>
      </c>
      <c r="S28" s="209" t="s">
        <v>5</v>
      </c>
    </row>
    <row r="29" spans="1:19">
      <c r="A29" s="86" t="s">
        <v>715</v>
      </c>
      <c r="B29" s="207">
        <v>195</v>
      </c>
      <c r="C29" s="207">
        <v>207</v>
      </c>
      <c r="D29" s="207">
        <v>175</v>
      </c>
      <c r="E29" s="207">
        <v>220</v>
      </c>
      <c r="F29" s="207">
        <v>211</v>
      </c>
      <c r="G29" s="207">
        <v>253</v>
      </c>
      <c r="H29" s="207">
        <v>287</v>
      </c>
      <c r="I29" s="207">
        <v>251</v>
      </c>
      <c r="J29" s="207">
        <v>219</v>
      </c>
      <c r="K29" s="207">
        <v>219</v>
      </c>
      <c r="L29" s="207">
        <v>261</v>
      </c>
      <c r="M29" s="87">
        <v>218</v>
      </c>
      <c r="N29" s="87">
        <v>252</v>
      </c>
      <c r="O29" s="87">
        <v>226</v>
      </c>
      <c r="P29" s="87">
        <v>196</v>
      </c>
      <c r="Q29" s="87">
        <v>193</v>
      </c>
      <c r="R29" s="87">
        <v>168</v>
      </c>
      <c r="S29" s="85">
        <v>177</v>
      </c>
    </row>
    <row r="30" spans="1:19" ht="25.5" customHeight="1">
      <c r="A30" s="86" t="s">
        <v>689</v>
      </c>
      <c r="B30" s="207">
        <v>0</v>
      </c>
      <c r="C30" s="207">
        <v>18</v>
      </c>
      <c r="D30" s="207">
        <v>24</v>
      </c>
      <c r="E30" s="207">
        <v>17</v>
      </c>
      <c r="F30" s="207">
        <v>21</v>
      </c>
      <c r="G30" s="207">
        <v>22</v>
      </c>
      <c r="H30" s="207">
        <v>19</v>
      </c>
      <c r="I30" s="207">
        <v>21</v>
      </c>
      <c r="J30" s="207">
        <v>29</v>
      </c>
      <c r="K30" s="207">
        <v>24</v>
      </c>
      <c r="L30" s="207">
        <v>23</v>
      </c>
      <c r="M30" s="87">
        <v>20</v>
      </c>
      <c r="N30" s="87">
        <v>29</v>
      </c>
      <c r="O30" s="87">
        <v>18</v>
      </c>
      <c r="P30" s="87">
        <v>21</v>
      </c>
      <c r="Q30" s="87">
        <v>17</v>
      </c>
      <c r="R30" s="87">
        <v>36</v>
      </c>
      <c r="S30" s="85">
        <v>23</v>
      </c>
    </row>
    <row r="31" spans="1:19">
      <c r="A31" s="86" t="s">
        <v>714</v>
      </c>
      <c r="B31" s="207">
        <v>0</v>
      </c>
      <c r="C31" s="207">
        <v>6</v>
      </c>
      <c r="D31" s="207">
        <v>14</v>
      </c>
      <c r="E31" s="207">
        <v>8</v>
      </c>
      <c r="F31" s="207">
        <v>9</v>
      </c>
      <c r="G31" s="207">
        <v>13</v>
      </c>
      <c r="H31" s="207">
        <v>9</v>
      </c>
      <c r="I31" s="207">
        <v>8</v>
      </c>
      <c r="J31" s="207">
        <v>12</v>
      </c>
      <c r="K31" s="207">
        <v>15</v>
      </c>
      <c r="L31" s="207">
        <v>6</v>
      </c>
      <c r="M31" s="87">
        <v>9</v>
      </c>
      <c r="N31" s="87">
        <v>21</v>
      </c>
      <c r="O31" s="87">
        <v>5</v>
      </c>
      <c r="P31" s="87">
        <v>16</v>
      </c>
      <c r="Q31" s="87">
        <v>15</v>
      </c>
      <c r="R31" s="87">
        <v>8</v>
      </c>
      <c r="S31" s="85">
        <v>11</v>
      </c>
    </row>
    <row r="32" spans="1:19" ht="22.5" customHeight="1">
      <c r="A32" s="86" t="s">
        <v>17</v>
      </c>
      <c r="B32" s="207">
        <v>1</v>
      </c>
      <c r="C32" s="207">
        <v>21</v>
      </c>
      <c r="D32" s="207">
        <v>24</v>
      </c>
      <c r="E32" s="207">
        <v>23</v>
      </c>
      <c r="F32" s="207">
        <v>21</v>
      </c>
      <c r="G32" s="207">
        <v>30</v>
      </c>
      <c r="H32" s="207">
        <v>22</v>
      </c>
      <c r="I32" s="207">
        <v>22</v>
      </c>
      <c r="J32" s="207">
        <v>29</v>
      </c>
      <c r="K32" s="207">
        <v>24</v>
      </c>
      <c r="L32" s="207">
        <v>24</v>
      </c>
      <c r="M32" s="87">
        <v>20</v>
      </c>
      <c r="N32" s="87">
        <v>31</v>
      </c>
      <c r="O32" s="87">
        <v>18</v>
      </c>
      <c r="P32" s="87">
        <v>23</v>
      </c>
      <c r="Q32" s="87">
        <v>19</v>
      </c>
      <c r="R32" s="87">
        <v>40</v>
      </c>
      <c r="S32" s="85">
        <v>24</v>
      </c>
    </row>
    <row r="33" spans="1:19">
      <c r="A33" s="86" t="s">
        <v>18</v>
      </c>
      <c r="B33" s="207">
        <v>996</v>
      </c>
      <c r="C33" s="207">
        <v>899</v>
      </c>
      <c r="D33" s="207">
        <v>773</v>
      </c>
      <c r="E33" s="207">
        <v>974</v>
      </c>
      <c r="F33" s="207">
        <v>936</v>
      </c>
      <c r="G33" s="207">
        <v>950</v>
      </c>
      <c r="H33" s="207">
        <v>905</v>
      </c>
      <c r="I33" s="207">
        <v>960</v>
      </c>
      <c r="J33" s="207">
        <v>929</v>
      </c>
      <c r="K33" s="207">
        <v>927</v>
      </c>
      <c r="L33" s="174">
        <v>1039</v>
      </c>
      <c r="M33" s="87">
        <v>962</v>
      </c>
      <c r="N33" s="175">
        <v>1139</v>
      </c>
      <c r="O33" s="175">
        <v>933</v>
      </c>
      <c r="P33" s="175">
        <v>908</v>
      </c>
      <c r="Q33" s="211">
        <v>1145</v>
      </c>
      <c r="R33" s="211">
        <v>542</v>
      </c>
      <c r="S33" s="212">
        <v>678</v>
      </c>
    </row>
    <row r="34" spans="1:19">
      <c r="B34" s="87"/>
      <c r="C34" s="86"/>
      <c r="D34" s="86"/>
      <c r="E34" s="86"/>
      <c r="F34" s="86"/>
      <c r="G34" s="86"/>
      <c r="H34" s="86"/>
      <c r="I34" s="86"/>
      <c r="J34" s="86"/>
      <c r="K34" s="86"/>
      <c r="L34" s="86"/>
      <c r="M34" s="86"/>
      <c r="N34" s="86"/>
      <c r="O34" s="86"/>
    </row>
    <row r="35" spans="1:19">
      <c r="A35" s="87"/>
      <c r="B35" s="87"/>
      <c r="C35" s="86"/>
      <c r="D35" s="86"/>
      <c r="E35" s="86"/>
      <c r="F35" s="86"/>
      <c r="G35" s="86"/>
      <c r="H35" s="86"/>
      <c r="I35" s="86"/>
      <c r="J35" s="86"/>
      <c r="K35" s="86"/>
      <c r="L35" s="86"/>
      <c r="M35" s="86"/>
      <c r="N35" s="86"/>
      <c r="O35" s="86"/>
    </row>
    <row r="56" spans="2:2">
      <c r="B56" s="87"/>
    </row>
    <row r="71" spans="3:19" ht="15.75">
      <c r="S71" s="62"/>
    </row>
    <row r="72" spans="3:19" ht="15" customHeight="1"/>
    <row r="73" spans="3:19" ht="15.95" customHeight="1"/>
    <row r="75" spans="3:19">
      <c r="L75" s="213"/>
    </row>
    <row r="76" spans="3:19">
      <c r="L76" s="213"/>
    </row>
    <row r="77" spans="3:19">
      <c r="L77" s="213"/>
    </row>
    <row r="78" spans="3:19">
      <c r="L78" s="213"/>
    </row>
    <row r="79" spans="3:19">
      <c r="L79" s="213"/>
    </row>
    <row r="80" spans="3:19">
      <c r="C80" s="205"/>
      <c r="D80" s="205"/>
      <c r="E80" s="205"/>
      <c r="F80" s="205"/>
      <c r="G80" s="205"/>
      <c r="H80" s="205"/>
      <c r="I80" s="205"/>
      <c r="J80" s="205"/>
      <c r="K80" s="205"/>
      <c r="L80" s="213"/>
      <c r="M80" s="205"/>
      <c r="N80" s="205"/>
      <c r="O80" s="205"/>
      <c r="P80" s="205"/>
    </row>
    <row r="81" spans="3:16">
      <c r="C81" s="205"/>
      <c r="D81" s="205"/>
      <c r="E81" s="205"/>
      <c r="F81" s="205"/>
      <c r="G81" s="205"/>
      <c r="H81" s="205"/>
      <c r="I81" s="205"/>
      <c r="J81" s="205"/>
      <c r="K81" s="205"/>
      <c r="L81" s="213"/>
      <c r="M81" s="205"/>
      <c r="N81" s="205"/>
      <c r="O81" s="205"/>
      <c r="P81" s="205"/>
    </row>
    <row r="82" spans="3:16">
      <c r="C82" s="205"/>
      <c r="D82" s="205"/>
      <c r="E82" s="205"/>
      <c r="F82" s="205"/>
      <c r="G82" s="205"/>
      <c r="H82" s="205"/>
      <c r="I82" s="205"/>
      <c r="J82" s="205"/>
      <c r="K82" s="205"/>
      <c r="L82" s="205"/>
      <c r="M82" s="205"/>
      <c r="N82" s="205"/>
      <c r="O82" s="205"/>
      <c r="P82" s="205"/>
    </row>
    <row r="83" spans="3:16">
      <c r="C83" s="205"/>
      <c r="D83" s="205"/>
      <c r="E83" s="205"/>
      <c r="F83" s="205"/>
      <c r="G83" s="205"/>
      <c r="H83" s="205"/>
      <c r="I83" s="205"/>
      <c r="J83" s="205"/>
      <c r="K83" s="205"/>
      <c r="L83" s="205"/>
      <c r="M83" s="205"/>
      <c r="N83" s="205"/>
      <c r="O83" s="205"/>
      <c r="P83" s="205"/>
    </row>
    <row r="84" spans="3:16">
      <c r="C84" s="205"/>
      <c r="D84" s="205"/>
      <c r="E84" s="205"/>
      <c r="F84" s="205"/>
      <c r="G84" s="205"/>
      <c r="H84" s="205"/>
      <c r="I84" s="205"/>
      <c r="J84" s="205"/>
      <c r="K84" s="205"/>
      <c r="L84" s="205"/>
      <c r="M84" s="205"/>
      <c r="N84" s="205"/>
      <c r="O84" s="205"/>
      <c r="P84" s="205"/>
    </row>
    <row r="85" spans="3:16">
      <c r="C85" s="205"/>
      <c r="D85" s="205"/>
      <c r="E85" s="205"/>
      <c r="F85" s="205"/>
      <c r="G85" s="205"/>
      <c r="H85" s="205"/>
      <c r="I85" s="205"/>
      <c r="J85" s="205"/>
      <c r="K85" s="205"/>
      <c r="L85" s="205"/>
      <c r="M85" s="205"/>
      <c r="N85" s="205"/>
      <c r="O85" s="205"/>
      <c r="P85" s="205"/>
    </row>
    <row r="86" spans="3:16">
      <c r="C86" s="205"/>
      <c r="D86" s="205"/>
      <c r="E86" s="205"/>
      <c r="F86" s="205"/>
      <c r="G86" s="205"/>
      <c r="H86" s="205"/>
      <c r="I86" s="205"/>
      <c r="J86" s="205"/>
      <c r="K86" s="205"/>
      <c r="L86" s="205"/>
      <c r="M86" s="205"/>
      <c r="N86" s="205"/>
      <c r="O86" s="205"/>
      <c r="P86" s="205"/>
    </row>
  </sheetData>
  <pageMargins left="0.70866141732283472" right="0.70866141732283472" top="0.74803149606299213" bottom="0.74803149606299213" header="0.31496062992125984" footer="0.31496062992125984"/>
  <pageSetup paperSize="9" scale="50" orientation="portrait" r:id="rId1"/>
  <headerFooter>
    <oddHeader>&amp;RRAIL SERVICES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2"/>
  <sheetViews>
    <sheetView workbookViewId="0">
      <selection activeCell="AB17" sqref="AB17"/>
    </sheetView>
  </sheetViews>
  <sheetFormatPr defaultRowHeight="15"/>
  <cols>
    <col min="1" max="1" width="17.6640625" style="85" customWidth="1"/>
    <col min="2" max="2" width="10.88671875" style="85" customWidth="1"/>
    <col min="3" max="5" width="8.77734375" style="85" customWidth="1"/>
    <col min="6" max="6" width="10.5546875" style="85" customWidth="1"/>
    <col min="7" max="8" width="8.77734375" style="85" customWidth="1"/>
    <col min="9" max="16384" width="8.88671875" style="85"/>
  </cols>
  <sheetData>
    <row r="1" spans="1:25" ht="15.75">
      <c r="A1" s="86" t="s">
        <v>814</v>
      </c>
    </row>
    <row r="2" spans="1:25">
      <c r="A2" s="85" t="s">
        <v>481</v>
      </c>
    </row>
    <row r="3" spans="1:25">
      <c r="A3" s="87" t="s">
        <v>393</v>
      </c>
    </row>
    <row r="4" spans="1:25" ht="47.25">
      <c r="A4" s="148" t="s">
        <v>721</v>
      </c>
      <c r="B4" s="176" t="s">
        <v>63</v>
      </c>
      <c r="C4" s="176" t="s">
        <v>64</v>
      </c>
      <c r="D4" s="176" t="s">
        <v>720</v>
      </c>
      <c r="E4" s="176" t="s">
        <v>718</v>
      </c>
      <c r="F4" s="176" t="s">
        <v>717</v>
      </c>
      <c r="G4" s="176" t="s">
        <v>719</v>
      </c>
      <c r="H4" s="177" t="s">
        <v>0</v>
      </c>
    </row>
    <row r="5" spans="1:25">
      <c r="A5" s="87" t="s">
        <v>30</v>
      </c>
      <c r="B5" s="204" t="s">
        <v>788</v>
      </c>
      <c r="C5" s="204">
        <v>2</v>
      </c>
      <c r="D5" s="204" t="s">
        <v>789</v>
      </c>
      <c r="E5" s="204" t="s">
        <v>789</v>
      </c>
      <c r="F5" s="204" t="s">
        <v>789</v>
      </c>
      <c r="G5" s="204" t="s">
        <v>788</v>
      </c>
      <c r="H5" s="204">
        <v>2</v>
      </c>
      <c r="S5" s="205"/>
      <c r="T5" s="205"/>
      <c r="U5" s="205"/>
      <c r="V5" s="205"/>
      <c r="W5" s="205"/>
      <c r="X5" s="205"/>
      <c r="Y5" s="205"/>
    </row>
    <row r="6" spans="1:25">
      <c r="A6" s="87" t="s">
        <v>39</v>
      </c>
      <c r="B6" s="204" t="s">
        <v>788</v>
      </c>
      <c r="C6" s="204">
        <v>1</v>
      </c>
      <c r="D6" s="204" t="s">
        <v>789</v>
      </c>
      <c r="E6" s="204" t="s">
        <v>789</v>
      </c>
      <c r="F6" s="204" t="s">
        <v>789</v>
      </c>
      <c r="G6" s="204" t="s">
        <v>788</v>
      </c>
      <c r="H6" s="204">
        <v>1</v>
      </c>
      <c r="S6" s="205"/>
      <c r="T6" s="205"/>
      <c r="U6" s="205"/>
      <c r="V6" s="205"/>
      <c r="W6" s="205"/>
      <c r="X6" s="205"/>
      <c r="Y6" s="205"/>
    </row>
    <row r="7" spans="1:25">
      <c r="A7" s="87" t="s">
        <v>32</v>
      </c>
      <c r="B7" s="204">
        <v>1</v>
      </c>
      <c r="C7" s="204">
        <v>2</v>
      </c>
      <c r="D7" s="204" t="s">
        <v>789</v>
      </c>
      <c r="E7" s="204" t="s">
        <v>789</v>
      </c>
      <c r="F7" s="204" t="s">
        <v>789</v>
      </c>
      <c r="G7" s="204" t="s">
        <v>788</v>
      </c>
      <c r="H7" s="204">
        <v>3</v>
      </c>
      <c r="S7" s="205"/>
      <c r="T7" s="205"/>
      <c r="U7" s="205"/>
      <c r="V7" s="205"/>
      <c r="W7" s="205"/>
      <c r="X7" s="205"/>
      <c r="Y7" s="205"/>
    </row>
    <row r="8" spans="1:25">
      <c r="A8" s="87" t="s">
        <v>37</v>
      </c>
      <c r="B8" s="204" t="s">
        <v>788</v>
      </c>
      <c r="C8" s="204">
        <v>1</v>
      </c>
      <c r="D8" s="204" t="s">
        <v>789</v>
      </c>
      <c r="E8" s="204" t="s">
        <v>789</v>
      </c>
      <c r="F8" s="204" t="s">
        <v>789</v>
      </c>
      <c r="G8" s="204" t="s">
        <v>788</v>
      </c>
      <c r="H8" s="204">
        <v>1</v>
      </c>
      <c r="S8" s="205"/>
      <c r="T8" s="205"/>
      <c r="U8" s="205"/>
      <c r="V8" s="205"/>
      <c r="W8" s="205"/>
      <c r="X8" s="205"/>
      <c r="Y8" s="205"/>
    </row>
    <row r="9" spans="1:25">
      <c r="A9" s="86" t="s">
        <v>46</v>
      </c>
      <c r="B9" s="204" t="s">
        <v>788</v>
      </c>
      <c r="C9" s="204">
        <v>1</v>
      </c>
      <c r="D9" s="204" t="s">
        <v>789</v>
      </c>
      <c r="E9" s="204" t="s">
        <v>789</v>
      </c>
      <c r="F9" s="204" t="s">
        <v>789</v>
      </c>
      <c r="G9" s="204" t="s">
        <v>788</v>
      </c>
      <c r="H9" s="204">
        <v>1</v>
      </c>
      <c r="S9" s="205"/>
      <c r="T9" s="205"/>
      <c r="U9" s="205"/>
      <c r="V9" s="205"/>
      <c r="W9" s="205"/>
      <c r="X9" s="205"/>
      <c r="Y9" s="205"/>
    </row>
    <row r="10" spans="1:25">
      <c r="A10" s="86" t="s">
        <v>53</v>
      </c>
      <c r="B10" s="204" t="s">
        <v>788</v>
      </c>
      <c r="C10" s="204">
        <v>1</v>
      </c>
      <c r="D10" s="204" t="s">
        <v>789</v>
      </c>
      <c r="E10" s="204" t="s">
        <v>789</v>
      </c>
      <c r="F10" s="204" t="s">
        <v>789</v>
      </c>
      <c r="G10" s="204" t="s">
        <v>788</v>
      </c>
      <c r="H10" s="204">
        <v>1</v>
      </c>
      <c r="S10" s="205"/>
      <c r="T10" s="205"/>
      <c r="U10" s="205"/>
      <c r="V10" s="205"/>
      <c r="W10" s="205"/>
      <c r="X10" s="205"/>
      <c r="Y10" s="205"/>
    </row>
    <row r="11" spans="1:25">
      <c r="A11" s="86" t="s">
        <v>40</v>
      </c>
      <c r="B11" s="204" t="s">
        <v>788</v>
      </c>
      <c r="C11" s="204">
        <v>2</v>
      </c>
      <c r="D11" s="204" t="s">
        <v>789</v>
      </c>
      <c r="E11" s="204" t="s">
        <v>789</v>
      </c>
      <c r="F11" s="204" t="s">
        <v>789</v>
      </c>
      <c r="G11" s="204" t="s">
        <v>788</v>
      </c>
      <c r="H11" s="204">
        <v>2</v>
      </c>
      <c r="S11" s="205"/>
      <c r="T11" s="205"/>
      <c r="U11" s="205"/>
      <c r="V11" s="205"/>
      <c r="W11" s="205"/>
      <c r="X11" s="205"/>
      <c r="Y11" s="205"/>
    </row>
    <row r="12" spans="1:25">
      <c r="A12" s="86" t="s">
        <v>41</v>
      </c>
      <c r="B12" s="204" t="s">
        <v>788</v>
      </c>
      <c r="C12" s="204">
        <v>2</v>
      </c>
      <c r="D12" s="204" t="s">
        <v>789</v>
      </c>
      <c r="E12" s="204" t="s">
        <v>789</v>
      </c>
      <c r="F12" s="204" t="s">
        <v>789</v>
      </c>
      <c r="G12" s="204" t="s">
        <v>788</v>
      </c>
      <c r="H12" s="204">
        <v>2</v>
      </c>
      <c r="S12" s="205"/>
      <c r="T12" s="205"/>
      <c r="U12" s="205"/>
      <c r="V12" s="205"/>
      <c r="W12" s="205"/>
      <c r="X12" s="205"/>
      <c r="Y12" s="205"/>
    </row>
    <row r="13" spans="1:25">
      <c r="A13" s="86" t="s">
        <v>811</v>
      </c>
      <c r="B13" s="204" t="s">
        <v>788</v>
      </c>
      <c r="C13" s="204">
        <v>2</v>
      </c>
      <c r="D13" s="204" t="s">
        <v>789</v>
      </c>
      <c r="E13" s="204" t="s">
        <v>789</v>
      </c>
      <c r="F13" s="204" t="s">
        <v>789</v>
      </c>
      <c r="G13" s="204">
        <v>1</v>
      </c>
      <c r="H13" s="204">
        <v>3</v>
      </c>
      <c r="S13" s="205"/>
      <c r="T13" s="205"/>
      <c r="U13" s="205"/>
      <c r="V13" s="205"/>
      <c r="W13" s="205"/>
      <c r="X13" s="205"/>
      <c r="Y13" s="205"/>
    </row>
    <row r="14" spans="1:25">
      <c r="A14" s="86" t="s">
        <v>33</v>
      </c>
      <c r="B14" s="204" t="s">
        <v>788</v>
      </c>
      <c r="C14" s="204">
        <v>1</v>
      </c>
      <c r="D14" s="204" t="s">
        <v>789</v>
      </c>
      <c r="E14" s="204" t="s">
        <v>789</v>
      </c>
      <c r="F14" s="204" t="s">
        <v>789</v>
      </c>
      <c r="G14" s="204" t="s">
        <v>788</v>
      </c>
      <c r="H14" s="204">
        <v>1</v>
      </c>
      <c r="S14" s="205"/>
      <c r="T14" s="205"/>
      <c r="U14" s="205"/>
      <c r="V14" s="205"/>
      <c r="W14" s="205"/>
      <c r="X14" s="205"/>
      <c r="Y14" s="205"/>
    </row>
    <row r="15" spans="1:25">
      <c r="A15" s="86" t="s">
        <v>44</v>
      </c>
      <c r="B15" s="204" t="s">
        <v>788</v>
      </c>
      <c r="C15" s="204">
        <v>1</v>
      </c>
      <c r="D15" s="204" t="s">
        <v>789</v>
      </c>
      <c r="E15" s="204" t="s">
        <v>789</v>
      </c>
      <c r="F15" s="204" t="s">
        <v>789</v>
      </c>
      <c r="G15" s="204" t="s">
        <v>788</v>
      </c>
      <c r="H15" s="204">
        <v>1</v>
      </c>
      <c r="S15" s="205"/>
      <c r="T15" s="205"/>
      <c r="U15" s="205"/>
      <c r="V15" s="205"/>
      <c r="W15" s="205"/>
      <c r="X15" s="205"/>
      <c r="Y15" s="205"/>
    </row>
    <row r="16" spans="1:25">
      <c r="A16" s="86" t="s">
        <v>52</v>
      </c>
      <c r="B16" s="204" t="s">
        <v>788</v>
      </c>
      <c r="C16" s="204">
        <v>1</v>
      </c>
      <c r="D16" s="204" t="s">
        <v>789</v>
      </c>
      <c r="E16" s="204" t="s">
        <v>789</v>
      </c>
      <c r="F16" s="204" t="s">
        <v>789</v>
      </c>
      <c r="G16" s="204" t="s">
        <v>788</v>
      </c>
      <c r="H16" s="204">
        <v>1</v>
      </c>
      <c r="S16" s="205"/>
      <c r="T16" s="205"/>
      <c r="U16" s="205"/>
      <c r="V16" s="205"/>
      <c r="W16" s="205"/>
      <c r="X16" s="205"/>
      <c r="Y16" s="205"/>
    </row>
    <row r="17" spans="1:25">
      <c r="A17" s="86" t="s">
        <v>35</v>
      </c>
      <c r="B17" s="204" t="s">
        <v>788</v>
      </c>
      <c r="C17" s="204">
        <v>1</v>
      </c>
      <c r="D17" s="204" t="s">
        <v>789</v>
      </c>
      <c r="E17" s="204" t="s">
        <v>789</v>
      </c>
      <c r="F17" s="204" t="s">
        <v>789</v>
      </c>
      <c r="G17" s="204" t="s">
        <v>788</v>
      </c>
      <c r="H17" s="204">
        <v>1</v>
      </c>
      <c r="S17" s="205"/>
      <c r="T17" s="205"/>
      <c r="U17" s="205"/>
      <c r="V17" s="205"/>
      <c r="W17" s="205"/>
      <c r="X17" s="205"/>
      <c r="Y17" s="205"/>
    </row>
    <row r="18" spans="1:25">
      <c r="A18" s="86" t="s">
        <v>34</v>
      </c>
      <c r="B18" s="204" t="s">
        <v>788</v>
      </c>
      <c r="C18" s="204">
        <v>1</v>
      </c>
      <c r="D18" s="204" t="s">
        <v>789</v>
      </c>
      <c r="E18" s="204" t="s">
        <v>789</v>
      </c>
      <c r="F18" s="204" t="s">
        <v>789</v>
      </c>
      <c r="G18" s="204" t="s">
        <v>788</v>
      </c>
      <c r="H18" s="204">
        <v>1</v>
      </c>
      <c r="S18" s="205"/>
      <c r="T18" s="205"/>
      <c r="U18" s="205"/>
      <c r="V18" s="205"/>
      <c r="W18" s="205"/>
      <c r="X18" s="205"/>
      <c r="Y18" s="205"/>
    </row>
    <row r="19" spans="1:25">
      <c r="A19" s="86" t="s">
        <v>55</v>
      </c>
      <c r="B19" s="204" t="s">
        <v>788</v>
      </c>
      <c r="C19" s="204">
        <v>1</v>
      </c>
      <c r="D19" s="204" t="s">
        <v>789</v>
      </c>
      <c r="E19" s="204" t="s">
        <v>789</v>
      </c>
      <c r="F19" s="204" t="s">
        <v>789</v>
      </c>
      <c r="G19" s="204" t="s">
        <v>788</v>
      </c>
      <c r="H19" s="204">
        <v>1</v>
      </c>
      <c r="S19" s="205"/>
      <c r="T19" s="205"/>
      <c r="U19" s="205"/>
      <c r="V19" s="205"/>
      <c r="W19" s="205"/>
      <c r="X19" s="205"/>
      <c r="Y19" s="205"/>
    </row>
    <row r="20" spans="1:25">
      <c r="A20" s="86" t="s">
        <v>38</v>
      </c>
      <c r="B20" s="204" t="s">
        <v>788</v>
      </c>
      <c r="C20" s="204">
        <v>1</v>
      </c>
      <c r="D20" s="204" t="s">
        <v>789</v>
      </c>
      <c r="E20" s="204" t="s">
        <v>789</v>
      </c>
      <c r="F20" s="204" t="s">
        <v>789</v>
      </c>
      <c r="G20" s="204" t="s">
        <v>788</v>
      </c>
      <c r="H20" s="204">
        <v>1</v>
      </c>
      <c r="S20" s="205"/>
      <c r="T20" s="205"/>
      <c r="U20" s="205"/>
      <c r="V20" s="205"/>
      <c r="W20" s="205"/>
      <c r="X20" s="205"/>
      <c r="Y20" s="205"/>
    </row>
    <row r="21" spans="1:25">
      <c r="A21" s="86" t="s">
        <v>47</v>
      </c>
      <c r="B21" s="204" t="s">
        <v>788</v>
      </c>
      <c r="C21" s="204">
        <v>1</v>
      </c>
      <c r="D21" s="204" t="s">
        <v>789</v>
      </c>
      <c r="E21" s="204" t="s">
        <v>789</v>
      </c>
      <c r="F21" s="204" t="s">
        <v>789</v>
      </c>
      <c r="G21" s="204" t="s">
        <v>788</v>
      </c>
      <c r="H21" s="204">
        <v>1</v>
      </c>
      <c r="S21" s="205"/>
      <c r="T21" s="205"/>
      <c r="U21" s="205"/>
      <c r="V21" s="205"/>
      <c r="W21" s="205"/>
      <c r="X21" s="205"/>
      <c r="Y21" s="205"/>
    </row>
    <row r="22" spans="1:25">
      <c r="A22" s="86" t="s">
        <v>57</v>
      </c>
      <c r="B22" s="204">
        <v>1</v>
      </c>
      <c r="C22" s="204">
        <v>22</v>
      </c>
      <c r="D22" s="204" t="s">
        <v>789</v>
      </c>
      <c r="E22" s="204" t="s">
        <v>789</v>
      </c>
      <c r="F22" s="204" t="s">
        <v>789</v>
      </c>
      <c r="G22" s="204" t="s">
        <v>789</v>
      </c>
      <c r="H22" s="206">
        <v>24</v>
      </c>
      <c r="S22" s="205"/>
      <c r="T22" s="205"/>
      <c r="U22" s="205"/>
      <c r="V22" s="205"/>
      <c r="W22" s="205"/>
      <c r="X22" s="205"/>
      <c r="Y22" s="205"/>
    </row>
  </sheetData>
  <pageMargins left="0.7" right="0.7" top="0.75" bottom="0.75" header="0.3" footer="0.3"/>
  <pageSetup paperSize="9" orientation="portrait" horizontalDpi="1200" verticalDpi="120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15"/>
  <sheetViews>
    <sheetView workbookViewId="0">
      <selection activeCell="AB17" sqref="AB17"/>
    </sheetView>
  </sheetViews>
  <sheetFormatPr defaultRowHeight="15"/>
  <cols>
    <col min="1" max="1" width="39.5546875" style="85" customWidth="1"/>
    <col min="2" max="3" width="10.6640625" style="85" customWidth="1"/>
    <col min="4" max="4" width="9.109375" style="85" customWidth="1"/>
    <col min="5" max="6" width="10.6640625" style="85" customWidth="1"/>
    <col min="7" max="7" width="8.109375" style="85" customWidth="1"/>
    <col min="8" max="9" width="10.6640625" style="85" customWidth="1"/>
    <col min="10" max="10" width="9" style="85" customWidth="1"/>
    <col min="11" max="11" width="10.6640625" style="85" customWidth="1"/>
    <col min="12" max="16384" width="8.88671875" style="85"/>
  </cols>
  <sheetData>
    <row r="1" spans="1:11" ht="15.75">
      <c r="A1" s="57" t="s">
        <v>813</v>
      </c>
    </row>
    <row r="2" spans="1:11">
      <c r="A2" s="85" t="s">
        <v>481</v>
      </c>
    </row>
    <row r="3" spans="1:11">
      <c r="A3" s="85" t="s">
        <v>318</v>
      </c>
    </row>
    <row r="4" spans="1:11" ht="51" customHeight="1">
      <c r="A4" s="122" t="s">
        <v>728</v>
      </c>
      <c r="B4" s="181" t="s">
        <v>722</v>
      </c>
      <c r="C4" s="178" t="s">
        <v>723</v>
      </c>
      <c r="D4" s="178" t="s">
        <v>812</v>
      </c>
      <c r="E4" s="181" t="s">
        <v>725</v>
      </c>
      <c r="F4" s="178" t="s">
        <v>724</v>
      </c>
      <c r="G4" s="190" t="s">
        <v>726</v>
      </c>
      <c r="H4" s="181" t="s">
        <v>730</v>
      </c>
      <c r="I4" s="178" t="s">
        <v>729</v>
      </c>
      <c r="J4" s="190" t="s">
        <v>731</v>
      </c>
      <c r="K4" s="178" t="s">
        <v>727</v>
      </c>
    </row>
    <row r="5" spans="1:11" ht="15.75">
      <c r="A5" s="86" t="s">
        <v>193</v>
      </c>
      <c r="B5" s="39"/>
      <c r="C5" s="39"/>
      <c r="D5" s="39"/>
      <c r="E5" s="39"/>
      <c r="F5" s="39"/>
      <c r="G5" s="202"/>
      <c r="H5" s="86"/>
      <c r="I5" s="86"/>
      <c r="J5" s="202"/>
      <c r="K5" s="179" t="s">
        <v>306</v>
      </c>
    </row>
    <row r="6" spans="1:11">
      <c r="A6" s="60" t="s">
        <v>328</v>
      </c>
      <c r="B6" s="103">
        <v>45</v>
      </c>
      <c r="C6" s="103">
        <v>42</v>
      </c>
      <c r="D6" s="103">
        <v>4</v>
      </c>
      <c r="E6" s="103">
        <v>7</v>
      </c>
      <c r="F6" s="103">
        <v>1</v>
      </c>
      <c r="G6" s="191">
        <v>0</v>
      </c>
      <c r="H6" s="182">
        <v>87</v>
      </c>
      <c r="I6" s="182">
        <v>8</v>
      </c>
      <c r="J6" s="191">
        <v>4</v>
      </c>
      <c r="K6" s="203">
        <v>1850</v>
      </c>
    </row>
    <row r="7" spans="1:11">
      <c r="A7" s="60" t="s">
        <v>329</v>
      </c>
      <c r="B7" s="103">
        <v>40</v>
      </c>
      <c r="C7" s="103">
        <v>39</v>
      </c>
      <c r="D7" s="103">
        <v>7</v>
      </c>
      <c r="E7" s="103">
        <v>9</v>
      </c>
      <c r="F7" s="103">
        <v>2</v>
      </c>
      <c r="G7" s="191">
        <v>2</v>
      </c>
      <c r="H7" s="182">
        <v>79</v>
      </c>
      <c r="I7" s="182">
        <v>11</v>
      </c>
      <c r="J7" s="191">
        <v>10</v>
      </c>
      <c r="K7" s="203">
        <v>1850</v>
      </c>
    </row>
    <row r="8" spans="1:11">
      <c r="A8" s="60" t="s">
        <v>330</v>
      </c>
      <c r="B8" s="103">
        <v>40</v>
      </c>
      <c r="C8" s="103">
        <v>48</v>
      </c>
      <c r="D8" s="103">
        <v>5</v>
      </c>
      <c r="E8" s="103">
        <v>5</v>
      </c>
      <c r="F8" s="103">
        <v>1</v>
      </c>
      <c r="G8" s="191">
        <v>0</v>
      </c>
      <c r="H8" s="182">
        <v>88</v>
      </c>
      <c r="I8" s="182">
        <v>6</v>
      </c>
      <c r="J8" s="191">
        <v>6</v>
      </c>
      <c r="K8" s="203">
        <v>1850</v>
      </c>
    </row>
    <row r="9" spans="1:11">
      <c r="A9" s="180" t="s">
        <v>331</v>
      </c>
      <c r="B9" s="103">
        <v>63</v>
      </c>
      <c r="C9" s="103">
        <v>34</v>
      </c>
      <c r="D9" s="103">
        <v>2</v>
      </c>
      <c r="E9" s="103">
        <v>1</v>
      </c>
      <c r="F9" s="103">
        <v>0</v>
      </c>
      <c r="G9" s="191">
        <v>0</v>
      </c>
      <c r="H9" s="182">
        <v>97</v>
      </c>
      <c r="I9" s="182">
        <v>1</v>
      </c>
      <c r="J9" s="191">
        <v>2</v>
      </c>
      <c r="K9" s="203">
        <v>1850</v>
      </c>
    </row>
    <row r="10" spans="1:11">
      <c r="A10" s="60" t="s">
        <v>332</v>
      </c>
      <c r="B10" s="104">
        <v>53</v>
      </c>
      <c r="C10" s="104">
        <v>35</v>
      </c>
      <c r="D10" s="103">
        <v>4</v>
      </c>
      <c r="E10" s="104">
        <v>5</v>
      </c>
      <c r="F10" s="104">
        <v>2</v>
      </c>
      <c r="G10" s="191">
        <v>1</v>
      </c>
      <c r="H10" s="182">
        <v>88</v>
      </c>
      <c r="I10" s="182">
        <v>7</v>
      </c>
      <c r="J10" s="191">
        <v>5</v>
      </c>
      <c r="K10" s="203">
        <v>1850</v>
      </c>
    </row>
    <row r="11" spans="1:11">
      <c r="A11" s="60" t="s">
        <v>307</v>
      </c>
      <c r="B11" s="103">
        <v>56</v>
      </c>
      <c r="C11" s="103">
        <v>36</v>
      </c>
      <c r="D11" s="103">
        <v>4</v>
      </c>
      <c r="E11" s="103">
        <v>3</v>
      </c>
      <c r="F11" s="103">
        <v>0</v>
      </c>
      <c r="G11" s="191">
        <v>1</v>
      </c>
      <c r="H11" s="182">
        <v>92</v>
      </c>
      <c r="I11" s="182">
        <v>3</v>
      </c>
      <c r="J11" s="191">
        <v>5</v>
      </c>
      <c r="K11" s="203">
        <v>1850</v>
      </c>
    </row>
    <row r="12" spans="1:11">
      <c r="A12" s="60" t="s">
        <v>333</v>
      </c>
      <c r="B12" s="104">
        <v>39</v>
      </c>
      <c r="C12" s="104">
        <v>35</v>
      </c>
      <c r="D12" s="103">
        <v>13</v>
      </c>
      <c r="E12" s="104">
        <v>6</v>
      </c>
      <c r="F12" s="104">
        <v>1</v>
      </c>
      <c r="G12" s="191">
        <v>5</v>
      </c>
      <c r="H12" s="182">
        <v>75</v>
      </c>
      <c r="I12" s="182">
        <v>7</v>
      </c>
      <c r="J12" s="191">
        <v>18</v>
      </c>
      <c r="K12" s="203">
        <v>1850</v>
      </c>
    </row>
    <row r="13" spans="1:11">
      <c r="A13" s="60" t="s">
        <v>334</v>
      </c>
      <c r="B13" s="103">
        <v>17</v>
      </c>
      <c r="C13" s="103">
        <v>37</v>
      </c>
      <c r="D13" s="103">
        <v>12</v>
      </c>
      <c r="E13" s="103">
        <v>21</v>
      </c>
      <c r="F13" s="103">
        <v>13</v>
      </c>
      <c r="G13" s="191">
        <v>1</v>
      </c>
      <c r="H13" s="182">
        <v>54</v>
      </c>
      <c r="I13" s="182">
        <v>34</v>
      </c>
      <c r="J13" s="191">
        <v>13</v>
      </c>
      <c r="K13" s="203">
        <v>1850</v>
      </c>
    </row>
    <row r="14" spans="1:11">
      <c r="A14" s="60" t="s">
        <v>335</v>
      </c>
      <c r="B14" s="103">
        <v>39</v>
      </c>
      <c r="C14" s="103">
        <v>39</v>
      </c>
      <c r="D14" s="103">
        <v>8</v>
      </c>
      <c r="E14" s="103">
        <v>8</v>
      </c>
      <c r="F14" s="103">
        <v>2</v>
      </c>
      <c r="G14" s="191">
        <v>4</v>
      </c>
      <c r="H14" s="182">
        <v>78</v>
      </c>
      <c r="I14" s="182">
        <v>10</v>
      </c>
      <c r="J14" s="191">
        <v>12</v>
      </c>
      <c r="K14" s="203">
        <v>1850</v>
      </c>
    </row>
    <row r="15" spans="1:11" ht="15.75">
      <c r="B15" s="61"/>
      <c r="C15" s="61"/>
      <c r="D15" s="63"/>
      <c r="E15" s="63"/>
      <c r="F15" s="62"/>
      <c r="G15" s="63"/>
      <c r="H15" s="63"/>
      <c r="I15" s="62"/>
      <c r="J15" s="87"/>
      <c r="K15" s="87"/>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codeName="Sheet121">
    <pageSetUpPr fitToPage="1"/>
  </sheetPr>
  <dimension ref="A1:AM39"/>
  <sheetViews>
    <sheetView topLeftCell="L1" zoomScale="75" zoomScaleNormal="75" workbookViewId="0">
      <selection activeCell="AB17" sqref="AB17"/>
    </sheetView>
  </sheetViews>
  <sheetFormatPr defaultColWidth="9.77734375" defaultRowHeight="12.75"/>
  <cols>
    <col min="1" max="2" width="9.77734375" style="1"/>
    <col min="3" max="3" width="4.109375" style="1" customWidth="1"/>
    <col min="4" max="4" width="7.6640625" style="1" customWidth="1"/>
    <col min="5" max="5" width="10.77734375" style="1" customWidth="1"/>
    <col min="6" max="6" width="9.77734375" style="1"/>
    <col min="7" max="7" width="10.77734375" style="1" customWidth="1"/>
    <col min="8" max="16384" width="9.77734375" style="1"/>
  </cols>
  <sheetData>
    <row r="1" spans="1:39" ht="15.75">
      <c r="A1" s="8" t="s">
        <v>401</v>
      </c>
      <c r="B1" s="4"/>
      <c r="C1" s="4"/>
      <c r="D1" s="4"/>
      <c r="E1" s="4"/>
      <c r="F1" s="4"/>
      <c r="G1" s="4"/>
      <c r="H1" s="4"/>
      <c r="I1" s="4"/>
      <c r="J1" s="4"/>
      <c r="K1" s="4"/>
      <c r="L1" s="4"/>
      <c r="M1" s="4"/>
      <c r="N1" s="4"/>
      <c r="O1" s="4"/>
      <c r="P1" s="4"/>
      <c r="Q1" s="4"/>
    </row>
    <row r="2" spans="1:39" ht="15.75">
      <c r="A2" s="8" t="s">
        <v>117</v>
      </c>
      <c r="B2" s="4"/>
      <c r="C2" s="4"/>
      <c r="D2" s="4"/>
      <c r="E2" s="4"/>
      <c r="F2" s="4"/>
      <c r="G2" s="4"/>
      <c r="H2" s="4"/>
      <c r="I2" s="4"/>
      <c r="J2" s="4"/>
      <c r="K2" s="4"/>
      <c r="L2" s="4"/>
      <c r="M2" s="4"/>
      <c r="N2" s="4"/>
      <c r="O2" s="4"/>
      <c r="P2" s="4"/>
      <c r="Q2" s="4"/>
    </row>
    <row r="3" spans="1:39" ht="15">
      <c r="A3" s="2" t="s">
        <v>66</v>
      </c>
      <c r="B3" s="4"/>
      <c r="C3" s="4"/>
      <c r="D3" s="4"/>
      <c r="E3" s="4"/>
      <c r="F3" s="4"/>
      <c r="G3" s="4"/>
      <c r="H3" s="4"/>
      <c r="I3" s="4"/>
      <c r="J3" s="4"/>
      <c r="K3" s="4"/>
      <c r="L3" s="4"/>
      <c r="N3" s="4"/>
      <c r="O3" s="4"/>
      <c r="P3" s="4"/>
      <c r="Q3" s="4"/>
    </row>
    <row r="4" spans="1:39" ht="15">
      <c r="A4" s="4"/>
      <c r="B4" s="4"/>
      <c r="C4" s="4"/>
      <c r="D4" s="4"/>
      <c r="E4" s="4"/>
      <c r="F4" s="4"/>
      <c r="G4" s="4"/>
      <c r="H4" s="4"/>
      <c r="I4" s="4"/>
      <c r="J4" s="4"/>
      <c r="K4" s="4"/>
      <c r="L4" s="4"/>
      <c r="M4" s="4"/>
      <c r="N4" s="4"/>
      <c r="O4" s="4"/>
      <c r="P4" s="4"/>
      <c r="Q4" s="4"/>
      <c r="U4" s="29"/>
      <c r="V4" s="29"/>
    </row>
    <row r="5" spans="1:39" ht="15">
      <c r="A5" s="85"/>
      <c r="B5" s="85"/>
      <c r="C5" s="85"/>
      <c r="D5" s="85"/>
      <c r="E5" s="9">
        <v>1987</v>
      </c>
      <c r="F5" s="9">
        <v>1988</v>
      </c>
      <c r="G5" s="9">
        <v>1989</v>
      </c>
      <c r="H5" s="9">
        <v>1990</v>
      </c>
      <c r="I5" s="9">
        <v>1991</v>
      </c>
      <c r="J5" s="9">
        <v>1992</v>
      </c>
      <c r="K5" s="9">
        <v>1993</v>
      </c>
      <c r="L5" s="9">
        <v>1994</v>
      </c>
      <c r="M5" s="9">
        <v>1995</v>
      </c>
      <c r="N5" s="9">
        <v>1996</v>
      </c>
      <c r="O5" s="9">
        <v>1997</v>
      </c>
      <c r="P5" s="9">
        <v>1998</v>
      </c>
      <c r="Q5" s="9">
        <v>1999</v>
      </c>
      <c r="R5" s="9">
        <v>2000</v>
      </c>
      <c r="S5" s="9">
        <v>2001</v>
      </c>
      <c r="T5" s="9">
        <v>2002</v>
      </c>
      <c r="U5" s="2">
        <v>2003</v>
      </c>
      <c r="V5" s="2">
        <v>2004</v>
      </c>
      <c r="W5" s="32">
        <v>2005</v>
      </c>
      <c r="X5" s="32">
        <v>2006</v>
      </c>
      <c r="Y5" s="32">
        <v>2007</v>
      </c>
      <c r="Z5" s="32">
        <v>2008</v>
      </c>
      <c r="AA5" s="32">
        <v>2009</v>
      </c>
      <c r="AB5" s="32">
        <v>2010</v>
      </c>
      <c r="AC5" s="32">
        <v>2011</v>
      </c>
      <c r="AD5" s="32">
        <v>2012</v>
      </c>
      <c r="AE5" s="32">
        <v>2013</v>
      </c>
      <c r="AF5" s="32">
        <v>2014</v>
      </c>
      <c r="AG5" s="32">
        <v>2015</v>
      </c>
      <c r="AH5" s="32">
        <v>2016</v>
      </c>
      <c r="AI5" s="32">
        <v>2017</v>
      </c>
      <c r="AJ5" s="32">
        <v>2018</v>
      </c>
      <c r="AK5" s="32">
        <v>2019</v>
      </c>
      <c r="AL5" s="32">
        <v>2020</v>
      </c>
      <c r="AM5" s="32">
        <v>2021</v>
      </c>
    </row>
    <row r="6" spans="1:39" ht="15">
      <c r="A6" s="4"/>
      <c r="B6" s="85"/>
      <c r="C6" s="85"/>
      <c r="D6" s="85"/>
      <c r="E6" s="85"/>
      <c r="F6" s="85"/>
      <c r="G6" s="85"/>
      <c r="H6" s="85"/>
      <c r="I6" s="85"/>
      <c r="J6" s="85"/>
      <c r="K6" s="85"/>
      <c r="L6" s="85"/>
      <c r="M6" s="85"/>
      <c r="N6" s="85"/>
      <c r="O6" s="85"/>
      <c r="P6" s="4"/>
      <c r="Q6" s="4"/>
    </row>
    <row r="7" spans="1:39" ht="15">
      <c r="A7" s="85" t="s">
        <v>20</v>
      </c>
      <c r="B7" s="85"/>
      <c r="C7" s="85"/>
      <c r="D7" s="85"/>
      <c r="E7" s="10">
        <v>101.9</v>
      </c>
      <c r="F7" s="10">
        <v>106.9</v>
      </c>
      <c r="G7" s="10">
        <v>115.2</v>
      </c>
      <c r="H7" s="4">
        <v>126.1</v>
      </c>
      <c r="I7" s="4">
        <v>133.5</v>
      </c>
      <c r="J7" s="4">
        <v>138.5</v>
      </c>
      <c r="K7" s="10">
        <v>140.69999999999999</v>
      </c>
      <c r="L7" s="10">
        <v>144.1</v>
      </c>
      <c r="M7" s="10">
        <v>149.1</v>
      </c>
      <c r="N7" s="10">
        <v>152.69999999999999</v>
      </c>
      <c r="O7" s="10">
        <v>157.5</v>
      </c>
      <c r="P7" s="10">
        <v>162.9</v>
      </c>
      <c r="Q7" s="4">
        <v>165.4</v>
      </c>
      <c r="R7" s="4">
        <v>170.3</v>
      </c>
      <c r="S7" s="4">
        <v>173.3</v>
      </c>
      <c r="T7" s="4">
        <v>176.2</v>
      </c>
      <c r="U7" s="85">
        <v>181.3</v>
      </c>
      <c r="V7" s="85">
        <v>186.7</v>
      </c>
      <c r="W7" s="102">
        <v>192</v>
      </c>
      <c r="X7" s="102">
        <v>198.1</v>
      </c>
      <c r="Y7" s="102">
        <v>206.6</v>
      </c>
      <c r="Z7" s="102">
        <v>214.8</v>
      </c>
      <c r="AA7" s="102">
        <v>213.7</v>
      </c>
      <c r="AB7" s="102">
        <v>223.6</v>
      </c>
      <c r="AC7" s="102">
        <v>235.2</v>
      </c>
      <c r="AD7" s="102">
        <v>242.7</v>
      </c>
      <c r="AE7" s="102">
        <v>250.1</v>
      </c>
      <c r="AF7" s="102">
        <v>256.02999999999997</v>
      </c>
      <c r="AG7" s="102">
        <v>258.54000000000002</v>
      </c>
      <c r="AH7" s="102">
        <v>263.10000000000002</v>
      </c>
      <c r="AI7" s="102">
        <v>272.47500000000002</v>
      </c>
      <c r="AJ7" s="85">
        <v>281.60000000000002</v>
      </c>
      <c r="AK7" s="85">
        <v>288.8</v>
      </c>
      <c r="AL7" s="1">
        <v>293.10000000000002</v>
      </c>
      <c r="AM7" s="196">
        <v>305</v>
      </c>
    </row>
    <row r="8" spans="1:39" ht="15">
      <c r="A8" s="85"/>
      <c r="B8" s="85"/>
      <c r="C8" s="85"/>
      <c r="D8" s="85"/>
      <c r="E8" s="85"/>
      <c r="F8" s="85"/>
      <c r="G8" s="85"/>
      <c r="H8" s="85"/>
      <c r="I8" s="85"/>
      <c r="J8" s="85"/>
      <c r="K8" s="85"/>
      <c r="L8" s="85"/>
      <c r="M8" s="85"/>
      <c r="N8" s="85"/>
      <c r="O8" s="85"/>
      <c r="P8" s="4"/>
      <c r="Q8" s="4"/>
    </row>
    <row r="9" spans="1:39" ht="15">
      <c r="A9" s="85" t="s">
        <v>21</v>
      </c>
      <c r="B9" s="85"/>
      <c r="C9" s="85"/>
      <c r="D9" s="85"/>
      <c r="E9" s="85"/>
      <c r="F9" s="85"/>
      <c r="G9" s="85"/>
      <c r="H9" s="85"/>
      <c r="I9" s="85"/>
      <c r="J9" s="85"/>
      <c r="K9" s="85"/>
      <c r="L9" s="85"/>
      <c r="M9" s="85"/>
      <c r="N9" s="85"/>
      <c r="O9" s="85"/>
      <c r="P9" s="4"/>
      <c r="Q9" s="4"/>
    </row>
    <row r="10" spans="1:39" ht="15">
      <c r="A10" s="197" t="s">
        <v>22</v>
      </c>
      <c r="B10" s="198">
        <v>305</v>
      </c>
      <c r="C10" s="85"/>
      <c r="D10" s="85"/>
      <c r="E10" s="85"/>
      <c r="F10" s="85"/>
      <c r="G10" s="85"/>
      <c r="H10" s="85"/>
      <c r="I10" s="85"/>
      <c r="J10" s="85"/>
      <c r="K10" s="85"/>
      <c r="L10" s="85"/>
      <c r="M10" s="85"/>
      <c r="N10" s="85"/>
      <c r="O10" s="85"/>
      <c r="P10" s="4"/>
      <c r="Q10" s="4"/>
    </row>
    <row r="11" spans="1:39" ht="15">
      <c r="A11" s="85"/>
      <c r="B11" s="85"/>
      <c r="C11" s="85"/>
      <c r="D11" s="85"/>
      <c r="E11" s="85"/>
      <c r="F11" s="85"/>
      <c r="G11" s="85"/>
      <c r="H11" s="85"/>
      <c r="I11" s="85"/>
      <c r="J11" s="85"/>
      <c r="K11" s="85"/>
      <c r="L11" s="85"/>
      <c r="M11" s="85"/>
      <c r="N11" s="85"/>
      <c r="O11" s="85"/>
      <c r="P11" s="4"/>
      <c r="Q11" s="4"/>
    </row>
    <row r="12" spans="1:39" ht="15">
      <c r="A12" s="85" t="s">
        <v>23</v>
      </c>
      <c r="B12" s="85"/>
      <c r="C12" s="85"/>
      <c r="D12" s="85"/>
      <c r="E12" s="85"/>
      <c r="F12" s="85"/>
      <c r="G12" s="85"/>
      <c r="H12" s="85"/>
      <c r="I12" s="85"/>
      <c r="J12" s="85"/>
      <c r="K12" s="85"/>
      <c r="L12" s="85"/>
      <c r="M12" s="85"/>
      <c r="N12" s="85"/>
      <c r="O12" s="85"/>
      <c r="P12" s="4"/>
      <c r="Q12" s="4"/>
    </row>
    <row r="13" spans="1:39" ht="15">
      <c r="A13" s="85" t="s">
        <v>24</v>
      </c>
      <c r="B13" s="85"/>
      <c r="C13" s="85"/>
      <c r="D13" s="85"/>
      <c r="E13" s="25">
        <f>$B10/E7</f>
        <v>2.9931305201177625</v>
      </c>
      <c r="F13" s="25">
        <f t="shared" ref="F13:AJ13" si="0">$B10/F7</f>
        <v>2.853133769878391</v>
      </c>
      <c r="G13" s="25">
        <f t="shared" si="0"/>
        <v>2.6475694444444442</v>
      </c>
      <c r="H13" s="25">
        <f t="shared" si="0"/>
        <v>2.4187153053132437</v>
      </c>
      <c r="I13" s="25">
        <f t="shared" si="0"/>
        <v>2.2846441947565541</v>
      </c>
      <c r="J13" s="25">
        <f t="shared" si="0"/>
        <v>2.2021660649819497</v>
      </c>
      <c r="K13" s="25">
        <f t="shared" si="0"/>
        <v>2.1677327647476905</v>
      </c>
      <c r="L13" s="25">
        <f t="shared" si="0"/>
        <v>2.116585704371964</v>
      </c>
      <c r="M13" s="25">
        <f t="shared" si="0"/>
        <v>2.0456069751844401</v>
      </c>
      <c r="N13" s="25">
        <f t="shared" si="0"/>
        <v>1.9973804846103473</v>
      </c>
      <c r="O13" s="25">
        <f t="shared" si="0"/>
        <v>1.9365079365079365</v>
      </c>
      <c r="P13" s="25">
        <f t="shared" si="0"/>
        <v>1.8723143032535297</v>
      </c>
      <c r="Q13" s="25">
        <f t="shared" si="0"/>
        <v>1.8440145102781136</v>
      </c>
      <c r="R13" s="25">
        <f t="shared" si="0"/>
        <v>1.7909571344685846</v>
      </c>
      <c r="S13" s="25">
        <f t="shared" si="0"/>
        <v>1.7599538372763992</v>
      </c>
      <c r="T13" s="25">
        <f t="shared" si="0"/>
        <v>1.7309875141884223</v>
      </c>
      <c r="U13" s="25">
        <f t="shared" si="0"/>
        <v>1.6822945394373965</v>
      </c>
      <c r="V13" s="25">
        <f t="shared" si="0"/>
        <v>1.6336368505623997</v>
      </c>
      <c r="W13" s="25">
        <f t="shared" si="0"/>
        <v>1.5885416666666667</v>
      </c>
      <c r="X13" s="25">
        <f t="shared" si="0"/>
        <v>1.5396264512872286</v>
      </c>
      <c r="Y13" s="25">
        <f t="shared" si="0"/>
        <v>1.4762826718296225</v>
      </c>
      <c r="Z13" s="25">
        <f t="shared" si="0"/>
        <v>1.4199255121042831</v>
      </c>
      <c r="AA13" s="25">
        <f t="shared" si="0"/>
        <v>1.4272344408048667</v>
      </c>
      <c r="AB13" s="25">
        <f t="shared" si="0"/>
        <v>1.3640429338103757</v>
      </c>
      <c r="AC13" s="25">
        <f t="shared" si="0"/>
        <v>1.2967687074829932</v>
      </c>
      <c r="AD13" s="25">
        <f t="shared" si="0"/>
        <v>1.2566955088586733</v>
      </c>
      <c r="AE13" s="25">
        <f t="shared" si="0"/>
        <v>1.2195121951219512</v>
      </c>
      <c r="AF13" s="25">
        <f t="shared" si="0"/>
        <v>1.1912666484396361</v>
      </c>
      <c r="AG13" s="25">
        <f t="shared" si="0"/>
        <v>1.1797014001701864</v>
      </c>
      <c r="AH13" s="25">
        <f t="shared" si="0"/>
        <v>1.1592550361079437</v>
      </c>
      <c r="AI13" s="25">
        <f t="shared" si="0"/>
        <v>1.1193687494265527</v>
      </c>
      <c r="AJ13" s="25">
        <f t="shared" si="0"/>
        <v>1.0830965909090908</v>
      </c>
      <c r="AK13" s="25">
        <f>$B10/AK7</f>
        <v>1.0560941828254846</v>
      </c>
      <c r="AL13" s="25">
        <f>$B10/AL7</f>
        <v>1.0406004776526783</v>
      </c>
      <c r="AM13" s="25">
        <f>$B10/AM7</f>
        <v>1</v>
      </c>
    </row>
    <row r="14" spans="1:39" ht="15">
      <c r="A14" s="85" t="s">
        <v>25</v>
      </c>
      <c r="B14" s="85"/>
      <c r="C14" s="85"/>
      <c r="D14" s="85"/>
      <c r="E14" s="85"/>
      <c r="F14" s="85"/>
      <c r="G14" s="85"/>
      <c r="H14" s="85"/>
      <c r="I14" s="85"/>
      <c r="J14" s="85"/>
      <c r="K14" s="85"/>
      <c r="L14" s="85"/>
      <c r="M14" s="85"/>
      <c r="N14" s="85"/>
      <c r="O14" s="85"/>
      <c r="P14" s="4"/>
      <c r="Q14" s="4"/>
    </row>
    <row r="16" spans="1:39" ht="15.75">
      <c r="A16" s="11" t="s">
        <v>204</v>
      </c>
    </row>
    <row r="17" spans="1:38" ht="15.75">
      <c r="A17" s="11" t="s">
        <v>205</v>
      </c>
    </row>
    <row r="18" spans="1:38" ht="15.75">
      <c r="A18" s="11" t="s">
        <v>208</v>
      </c>
      <c r="X18" s="3"/>
    </row>
    <row r="19" spans="1:38">
      <c r="U19" s="29"/>
      <c r="V19" s="29"/>
      <c r="X19" s="29"/>
      <c r="Z19" s="29"/>
      <c r="AB19" s="29"/>
      <c r="AC19" s="29"/>
      <c r="AD19" s="29"/>
      <c r="AE19" s="29"/>
      <c r="AF19" s="29"/>
      <c r="AH19" s="29"/>
      <c r="AJ19" s="29"/>
      <c r="AL19" s="29"/>
    </row>
    <row r="20" spans="1:38" ht="15">
      <c r="A20" s="85"/>
      <c r="B20" s="85"/>
      <c r="C20" s="85"/>
      <c r="D20" s="85"/>
      <c r="E20" s="9">
        <v>1987</v>
      </c>
      <c r="F20" s="9">
        <v>1988</v>
      </c>
      <c r="G20" s="9">
        <v>1989</v>
      </c>
      <c r="H20" s="9">
        <v>1990</v>
      </c>
      <c r="I20" s="9">
        <v>1991</v>
      </c>
      <c r="J20" s="9">
        <v>1992</v>
      </c>
      <c r="K20" s="9">
        <v>1993</v>
      </c>
      <c r="L20" s="9">
        <v>1994</v>
      </c>
      <c r="M20" s="9">
        <v>1995</v>
      </c>
      <c r="N20" s="9">
        <v>1996</v>
      </c>
      <c r="O20" s="9">
        <v>1997</v>
      </c>
      <c r="P20" s="9">
        <v>1998</v>
      </c>
      <c r="Q20" s="9">
        <v>1999</v>
      </c>
      <c r="R20" s="9">
        <v>2000</v>
      </c>
      <c r="S20" s="9">
        <v>2001</v>
      </c>
      <c r="T20" s="9">
        <v>2002</v>
      </c>
      <c r="U20" s="2">
        <v>2003</v>
      </c>
      <c r="V20" s="2">
        <v>2004</v>
      </c>
      <c r="W20" s="32">
        <v>2005</v>
      </c>
      <c r="X20" s="2">
        <v>2006</v>
      </c>
      <c r="Y20" s="32">
        <v>2007</v>
      </c>
      <c r="Z20" s="2">
        <v>2008</v>
      </c>
      <c r="AA20" s="32">
        <v>2009</v>
      </c>
      <c r="AB20" s="2">
        <v>2010</v>
      </c>
      <c r="AC20" s="2">
        <v>2011</v>
      </c>
      <c r="AD20" s="2">
        <v>2012</v>
      </c>
      <c r="AE20" s="2">
        <v>2013</v>
      </c>
      <c r="AF20" s="2">
        <v>2014</v>
      </c>
      <c r="AG20" s="32">
        <v>2015</v>
      </c>
      <c r="AH20" s="2">
        <v>2016</v>
      </c>
      <c r="AI20" s="32">
        <v>2017</v>
      </c>
      <c r="AJ20" s="2">
        <v>2018</v>
      </c>
      <c r="AK20" s="32">
        <v>2019</v>
      </c>
      <c r="AL20" s="2">
        <v>2020</v>
      </c>
    </row>
    <row r="21" spans="1:38" ht="15">
      <c r="A21" s="4"/>
      <c r="B21" s="85"/>
      <c r="C21" s="85"/>
      <c r="D21" s="85"/>
      <c r="E21" s="85"/>
      <c r="F21" s="85"/>
      <c r="G21" s="85"/>
      <c r="H21" s="85"/>
      <c r="I21" s="85"/>
      <c r="J21" s="85"/>
      <c r="K21" s="85"/>
      <c r="L21" s="85"/>
      <c r="M21" s="85"/>
      <c r="N21" s="85"/>
      <c r="O21" s="85"/>
      <c r="P21" s="4"/>
      <c r="Q21" s="4"/>
    </row>
    <row r="22" spans="1:38" ht="15">
      <c r="A22" s="85" t="s">
        <v>20</v>
      </c>
      <c r="B22" s="85"/>
      <c r="C22" s="85"/>
      <c r="D22" s="85"/>
      <c r="E22" s="10">
        <v>101.9</v>
      </c>
      <c r="F22" s="10">
        <v>106.9</v>
      </c>
      <c r="G22" s="10">
        <v>115.2</v>
      </c>
      <c r="H22" s="4">
        <v>126.1</v>
      </c>
      <c r="I22" s="4">
        <v>133.5</v>
      </c>
      <c r="J22" s="4">
        <v>138.5</v>
      </c>
      <c r="K22" s="10">
        <v>140.69999999999999</v>
      </c>
      <c r="L22" s="10">
        <v>144.1</v>
      </c>
      <c r="M22" s="10">
        <v>149.1</v>
      </c>
      <c r="N22" s="10">
        <v>152.69999999999999</v>
      </c>
      <c r="O22" s="10">
        <v>157.5</v>
      </c>
      <c r="P22" s="10">
        <v>162.9</v>
      </c>
      <c r="Q22" s="4">
        <v>165.4</v>
      </c>
      <c r="R22" s="4">
        <v>170.3</v>
      </c>
      <c r="S22" s="4">
        <v>173.3</v>
      </c>
      <c r="T22" s="4">
        <v>176.2</v>
      </c>
      <c r="U22" s="85">
        <v>181.3</v>
      </c>
      <c r="V22" s="85">
        <v>186.7</v>
      </c>
      <c r="W22" s="102">
        <v>192</v>
      </c>
      <c r="X22" s="102">
        <v>198.1</v>
      </c>
      <c r="Y22" s="85">
        <v>206.6</v>
      </c>
      <c r="Z22" s="85">
        <v>214.8</v>
      </c>
      <c r="AA22" s="102">
        <v>213.7</v>
      </c>
      <c r="AB22" s="102">
        <v>223.6</v>
      </c>
      <c r="AC22" s="102">
        <v>235.2</v>
      </c>
      <c r="AD22" s="102">
        <v>242.7</v>
      </c>
      <c r="AE22" s="102">
        <v>250.1</v>
      </c>
      <c r="AF22" s="102">
        <v>256.02999999999997</v>
      </c>
      <c r="AG22" s="102">
        <v>258.54000000000002</v>
      </c>
      <c r="AH22" s="102">
        <v>263.10000000000002</v>
      </c>
      <c r="AI22" s="102">
        <v>272.47500000000002</v>
      </c>
      <c r="AJ22" s="85">
        <v>281.60000000000002</v>
      </c>
      <c r="AK22" s="85">
        <v>288.8</v>
      </c>
      <c r="AL22" s="1">
        <v>293.10000000000002</v>
      </c>
    </row>
    <row r="23" spans="1:38" ht="15">
      <c r="A23" s="85"/>
      <c r="B23" s="85"/>
      <c r="C23" s="85"/>
      <c r="D23" s="85"/>
      <c r="E23" s="85"/>
      <c r="F23" s="85"/>
      <c r="G23" s="85"/>
      <c r="H23" s="85"/>
      <c r="I23" s="85"/>
      <c r="J23" s="85"/>
      <c r="K23" s="85"/>
      <c r="L23" s="85"/>
      <c r="M23" s="85"/>
      <c r="N23" s="85"/>
      <c r="O23" s="85"/>
      <c r="P23" s="4"/>
      <c r="Q23" s="4"/>
    </row>
    <row r="24" spans="1:38" ht="15.75">
      <c r="A24" s="85" t="s">
        <v>109</v>
      </c>
      <c r="B24" s="85"/>
      <c r="C24" s="85"/>
      <c r="D24" s="85"/>
      <c r="E24" s="85"/>
      <c r="F24" s="85"/>
      <c r="G24" s="85"/>
      <c r="H24" s="85"/>
      <c r="I24" s="85"/>
      <c r="J24" s="85"/>
      <c r="K24" s="85"/>
      <c r="L24" s="85"/>
      <c r="M24" s="85"/>
      <c r="N24" s="85"/>
      <c r="O24" s="85"/>
      <c r="P24" s="4"/>
      <c r="Q24" s="4"/>
    </row>
    <row r="25" spans="1:38" ht="15">
      <c r="A25" s="197" t="s">
        <v>22</v>
      </c>
      <c r="B25" s="199">
        <v>293.10000000000002</v>
      </c>
      <c r="C25" s="85"/>
      <c r="D25" s="85"/>
      <c r="E25" s="85"/>
      <c r="F25" s="85"/>
      <c r="G25" s="85"/>
      <c r="H25" s="85"/>
      <c r="I25" s="85"/>
      <c r="J25" s="85"/>
      <c r="K25" s="85"/>
      <c r="L25" s="85"/>
      <c r="M25" s="85"/>
      <c r="N25" s="85"/>
      <c r="O25" s="85"/>
      <c r="P25" s="4"/>
      <c r="Q25" s="4"/>
    </row>
    <row r="26" spans="1:38" ht="15">
      <c r="A26" s="85"/>
      <c r="B26" s="85"/>
      <c r="C26" s="85"/>
      <c r="D26" s="85"/>
      <c r="E26" s="85"/>
      <c r="F26" s="85"/>
      <c r="G26" s="85"/>
      <c r="H26" s="85"/>
      <c r="I26" s="85"/>
      <c r="J26" s="85"/>
      <c r="K26" s="85"/>
      <c r="L26" s="85"/>
      <c r="M26" s="85"/>
      <c r="N26" s="85"/>
      <c r="O26" s="85"/>
      <c r="P26" s="4"/>
      <c r="Q26" s="4"/>
    </row>
    <row r="27" spans="1:38" ht="15">
      <c r="A27" s="85" t="s">
        <v>23</v>
      </c>
      <c r="B27" s="85"/>
      <c r="C27" s="85"/>
      <c r="D27" s="85"/>
      <c r="E27" s="85"/>
      <c r="F27" s="85"/>
      <c r="G27" s="85"/>
      <c r="H27" s="85"/>
      <c r="I27" s="85"/>
      <c r="J27" s="85"/>
      <c r="K27" s="85"/>
      <c r="L27" s="85"/>
      <c r="M27" s="85"/>
      <c r="N27" s="85"/>
      <c r="O27" s="85"/>
      <c r="P27" s="4"/>
      <c r="Q27" s="4"/>
    </row>
    <row r="28" spans="1:38" ht="15">
      <c r="A28" s="85" t="s">
        <v>24</v>
      </c>
      <c r="B28" s="85"/>
      <c r="C28" s="85"/>
      <c r="D28" s="85"/>
      <c r="E28" s="25">
        <f>$B25/E22</f>
        <v>2.8763493621197251</v>
      </c>
      <c r="F28" s="25">
        <f t="shared" ref="F28:R28" si="1">$B25/F22</f>
        <v>2.7418147801683816</v>
      </c>
      <c r="G28" s="25">
        <f t="shared" si="1"/>
        <v>2.5442708333333335</v>
      </c>
      <c r="H28" s="25">
        <f t="shared" si="1"/>
        <v>2.3243457573354482</v>
      </c>
      <c r="I28" s="25">
        <f t="shared" si="1"/>
        <v>2.1955056179775281</v>
      </c>
      <c r="J28" s="25">
        <f t="shared" si="1"/>
        <v>2.1162454873646213</v>
      </c>
      <c r="K28" s="25">
        <f t="shared" si="1"/>
        <v>2.0831556503198296</v>
      </c>
      <c r="L28" s="25">
        <f t="shared" si="1"/>
        <v>2.0340041637751565</v>
      </c>
      <c r="M28" s="25">
        <f t="shared" si="1"/>
        <v>1.9657947686116704</v>
      </c>
      <c r="N28" s="25">
        <f t="shared" si="1"/>
        <v>1.9194499017681732</v>
      </c>
      <c r="O28" s="25">
        <f t="shared" si="1"/>
        <v>1.8609523809523811</v>
      </c>
      <c r="P28" s="25">
        <f t="shared" si="1"/>
        <v>1.7992633517495398</v>
      </c>
      <c r="Q28" s="25">
        <f t="shared" si="1"/>
        <v>1.7720677146311972</v>
      </c>
      <c r="R28" s="25">
        <f t="shared" si="1"/>
        <v>1.7210804462712861</v>
      </c>
      <c r="S28" s="25">
        <f t="shared" ref="S28:AH28" si="2">$B25/S22</f>
        <v>1.6912867859203693</v>
      </c>
      <c r="T28" s="25">
        <f t="shared" si="2"/>
        <v>1.6634506242905791</v>
      </c>
      <c r="U28" s="25">
        <f t="shared" si="2"/>
        <v>1.616657473800331</v>
      </c>
      <c r="V28" s="25">
        <f t="shared" si="2"/>
        <v>1.5698982324584898</v>
      </c>
      <c r="W28" s="25">
        <f t="shared" si="2"/>
        <v>1.5265625</v>
      </c>
      <c r="X28" s="25">
        <f t="shared" si="2"/>
        <v>1.479555779909137</v>
      </c>
      <c r="Y28" s="25">
        <f t="shared" si="2"/>
        <v>1.4186834462729914</v>
      </c>
      <c r="Z28" s="25">
        <f t="shared" si="2"/>
        <v>1.3645251396648046</v>
      </c>
      <c r="AA28" s="25">
        <f t="shared" si="2"/>
        <v>1.3715489003275623</v>
      </c>
      <c r="AB28" s="25">
        <f t="shared" si="2"/>
        <v>1.3108228980322005</v>
      </c>
      <c r="AC28" s="25">
        <f t="shared" si="2"/>
        <v>1.2461734693877553</v>
      </c>
      <c r="AD28" s="25">
        <f t="shared" si="2"/>
        <v>1.2076637824474661</v>
      </c>
      <c r="AE28" s="25">
        <f t="shared" si="2"/>
        <v>1.1719312275089966</v>
      </c>
      <c r="AF28" s="25">
        <f t="shared" si="2"/>
        <v>1.1447877201890406</v>
      </c>
      <c r="AG28" s="25">
        <f t="shared" si="2"/>
        <v>1.1336737061963333</v>
      </c>
      <c r="AH28" s="25">
        <f t="shared" si="2"/>
        <v>1.1140250855188141</v>
      </c>
      <c r="AI28" s="25">
        <f>$B25/AI22</f>
        <v>1.0756950178915496</v>
      </c>
      <c r="AJ28" s="25">
        <f>$B25/AJ22</f>
        <v>1.0408380681818181</v>
      </c>
      <c r="AK28" s="25">
        <f>$B25/AK22</f>
        <v>1.0148891966759004</v>
      </c>
      <c r="AL28" s="25">
        <f>$B25/AL22</f>
        <v>1</v>
      </c>
    </row>
    <row r="29" spans="1:38" ht="15">
      <c r="A29" s="85" t="s">
        <v>25</v>
      </c>
      <c r="B29" s="85"/>
      <c r="C29" s="85"/>
      <c r="D29" s="85"/>
      <c r="E29" s="85"/>
      <c r="F29" s="85"/>
      <c r="G29" s="85"/>
      <c r="H29" s="85"/>
      <c r="I29" s="85"/>
      <c r="J29" s="85"/>
      <c r="K29" s="85"/>
      <c r="L29" s="85"/>
      <c r="M29" s="85"/>
      <c r="N29" s="85"/>
      <c r="O29" s="85"/>
      <c r="P29" s="4"/>
      <c r="Q29" s="4"/>
    </row>
    <row r="32" spans="1:38">
      <c r="AC32" s="200"/>
      <c r="AD32" s="201"/>
    </row>
    <row r="33" spans="29:30">
      <c r="AC33" s="200"/>
      <c r="AD33" s="201"/>
    </row>
    <row r="34" spans="29:30">
      <c r="AC34" s="200"/>
      <c r="AD34" s="201"/>
    </row>
    <row r="35" spans="29:30">
      <c r="AC35" s="200"/>
      <c r="AD35" s="201"/>
    </row>
    <row r="36" spans="29:30">
      <c r="AC36" s="200"/>
      <c r="AD36" s="201"/>
    </row>
    <row r="37" spans="29:30">
      <c r="AC37" s="200"/>
      <c r="AD37" s="201"/>
    </row>
    <row r="38" spans="29:30">
      <c r="AC38" s="200"/>
      <c r="AD38" s="201"/>
    </row>
    <row r="39" spans="29:30">
      <c r="AC39" s="200"/>
      <c r="AD39" s="201"/>
    </row>
  </sheetData>
  <phoneticPr fontId="0" type="noConversion"/>
  <pageMargins left="0.23599999999999999" right="0.23599999999999999" top="0.51200000000000001" bottom="0.55100000000000005" header="0.5" footer="0.5"/>
  <pageSetup paperSize="9" scale="46" orientation="landscape" horizontalDpi="300" verticalDpi="300" r:id="rId1"/>
  <headerFooter alignWithMargins="0">
    <oddFooter>&amp;LExcel\sheets\sts\sts9495\RPI_STS8&amp;C&amp;D&amp;RSODD Transport Statistics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tabSelected="1" workbookViewId="0"/>
  </sheetViews>
  <sheetFormatPr defaultRowHeight="15"/>
  <cols>
    <col min="1" max="16384" width="8.88671875" style="85"/>
  </cols>
  <sheetData>
    <row r="1" spans="1:2" ht="20.25">
      <c r="A1" s="84" t="s">
        <v>356</v>
      </c>
    </row>
    <row r="2" spans="1:2">
      <c r="A2" s="194" t="s">
        <v>357</v>
      </c>
      <c r="B2" s="85" t="s">
        <v>358</v>
      </c>
    </row>
    <row r="3" spans="1:2">
      <c r="A3" s="194" t="s">
        <v>359</v>
      </c>
      <c r="B3" s="85" t="s">
        <v>360</v>
      </c>
    </row>
    <row r="4" spans="1:2">
      <c r="A4" s="194" t="s">
        <v>297</v>
      </c>
      <c r="B4" s="85" t="s">
        <v>361</v>
      </c>
    </row>
    <row r="5" spans="1:2">
      <c r="A5" s="194" t="s">
        <v>362</v>
      </c>
      <c r="B5" s="85" t="s">
        <v>351</v>
      </c>
    </row>
    <row r="6" spans="1:2">
      <c r="A6" s="194" t="s">
        <v>298</v>
      </c>
      <c r="B6" s="85" t="s">
        <v>363</v>
      </c>
    </row>
    <row r="7" spans="1:2">
      <c r="A7" s="194" t="s">
        <v>364</v>
      </c>
      <c r="B7" s="85" t="s">
        <v>414</v>
      </c>
    </row>
    <row r="8" spans="1:2">
      <c r="A8" s="194" t="s">
        <v>365</v>
      </c>
      <c r="B8" s="85" t="s">
        <v>452</v>
      </c>
    </row>
    <row r="9" spans="1:2">
      <c r="A9" s="194" t="s">
        <v>366</v>
      </c>
      <c r="B9" s="85" t="s">
        <v>367</v>
      </c>
    </row>
    <row r="10" spans="1:2">
      <c r="A10" s="194" t="s">
        <v>368</v>
      </c>
      <c r="B10" s="85" t="s">
        <v>369</v>
      </c>
    </row>
    <row r="11" spans="1:2">
      <c r="A11" s="194" t="s">
        <v>370</v>
      </c>
      <c r="B11" s="85" t="s">
        <v>415</v>
      </c>
    </row>
    <row r="12" spans="1:2">
      <c r="A12" s="194" t="s">
        <v>371</v>
      </c>
      <c r="B12" s="85" t="s">
        <v>416</v>
      </c>
    </row>
    <row r="13" spans="1:2">
      <c r="A13" s="194" t="s">
        <v>372</v>
      </c>
      <c r="B13" s="85" t="s">
        <v>373</v>
      </c>
    </row>
    <row r="14" spans="1:2">
      <c r="A14" s="194" t="s">
        <v>301</v>
      </c>
      <c r="B14" s="85" t="s">
        <v>352</v>
      </c>
    </row>
    <row r="15" spans="1:2">
      <c r="A15" s="194" t="s">
        <v>302</v>
      </c>
      <c r="B15" s="85" t="s">
        <v>374</v>
      </c>
    </row>
    <row r="16" spans="1:2">
      <c r="A16" s="194" t="s">
        <v>303</v>
      </c>
      <c r="B16" s="85" t="s">
        <v>348</v>
      </c>
    </row>
    <row r="17" spans="1:9">
      <c r="A17" s="194" t="s">
        <v>375</v>
      </c>
      <c r="B17" s="85" t="s">
        <v>464</v>
      </c>
    </row>
    <row r="18" spans="1:9">
      <c r="A18" s="85" t="s">
        <v>376</v>
      </c>
      <c r="B18" s="195" t="s">
        <v>465</v>
      </c>
      <c r="C18" s="195"/>
      <c r="D18" s="195"/>
      <c r="E18" s="195"/>
      <c r="F18" s="195"/>
      <c r="G18" s="195"/>
      <c r="H18" s="195"/>
      <c r="I18" s="195"/>
    </row>
    <row r="19" spans="1:9">
      <c r="A19" s="194" t="s">
        <v>377</v>
      </c>
      <c r="B19" s="85" t="s">
        <v>378</v>
      </c>
    </row>
    <row r="20" spans="1:9">
      <c r="A20" s="194" t="s">
        <v>379</v>
      </c>
      <c r="B20" s="85" t="s">
        <v>380</v>
      </c>
    </row>
    <row r="21" spans="1:9">
      <c r="A21" s="194" t="s">
        <v>381</v>
      </c>
      <c r="B21" s="85" t="s">
        <v>417</v>
      </c>
    </row>
    <row r="22" spans="1:9">
      <c r="A22" s="194" t="s">
        <v>382</v>
      </c>
      <c r="B22" s="85" t="s">
        <v>383</v>
      </c>
    </row>
    <row r="23" spans="1:9">
      <c r="A23" s="194" t="s">
        <v>384</v>
      </c>
      <c r="B23" s="85" t="s">
        <v>385</v>
      </c>
    </row>
    <row r="24" spans="1:9">
      <c r="A24" s="194" t="s">
        <v>386</v>
      </c>
      <c r="B24" s="85" t="s">
        <v>418</v>
      </c>
    </row>
    <row r="25" spans="1:9">
      <c r="A25" s="194" t="s">
        <v>387</v>
      </c>
      <c r="B25" s="85" t="s">
        <v>419</v>
      </c>
    </row>
  </sheetData>
  <hyperlinks>
    <hyperlink ref="A2" location="'Fig 7.1-7.2'!A1" display="Figure 7.1" xr:uid="{00000000-0004-0000-0200-000000000000}"/>
    <hyperlink ref="A3" location="'Fig 7.1-7.2'!A1" display="Figure 7.2" xr:uid="{00000000-0004-0000-0200-000001000000}"/>
    <hyperlink ref="A4" location="'T7.1-7.2 '!A1" display="Table 7.1" xr:uid="{00000000-0004-0000-0200-000002000000}"/>
    <hyperlink ref="A5" location="'T7.1-7.2 '!A1" display="Table 7.2" xr:uid="{00000000-0004-0000-0200-000003000000}"/>
    <hyperlink ref="A6" location="'T7.3-7.5'!A1" display="Table 7.3" xr:uid="{00000000-0004-0000-0200-000004000000}"/>
    <hyperlink ref="A7" location="'T7.3-7.5'!A1" display="Table 7.4" xr:uid="{00000000-0004-0000-0200-000005000000}"/>
    <hyperlink ref="A8" location="'T7.3-7.5'!A1" display="Table 7.5" xr:uid="{00000000-0004-0000-0200-000006000000}"/>
    <hyperlink ref="A9" location="T7.6ab!A1" display="Table 7.6a" xr:uid="{00000000-0004-0000-0200-000007000000}"/>
    <hyperlink ref="A10" location="T7.6ab!A1" display="Table 7.6b" xr:uid="{00000000-0004-0000-0200-000008000000}"/>
    <hyperlink ref="A11" location="'T7.6c 2013-14 FOR PUBLICATION'!A1" display="Table 7.6c" xr:uid="{00000000-0004-0000-0200-000009000000}"/>
    <hyperlink ref="A12" location="t7.7!A1" display="Table 7.7" xr:uid="{00000000-0004-0000-0200-00000A000000}"/>
    <hyperlink ref="A13" location="T7.8!A1" display="Table 7.8" xr:uid="{00000000-0004-0000-0200-00000B000000}"/>
    <hyperlink ref="A14" location="'T7.9-7.10'!A1" display="Table 7.9" xr:uid="{00000000-0004-0000-0200-00000C000000}"/>
    <hyperlink ref="A15" location="'T7.9-7.10'!A1" display="Table 7.10" xr:uid="{00000000-0004-0000-0200-00000D000000}"/>
    <hyperlink ref="A17" location="'7.12'!A1" display="Table 7.12" xr:uid="{00000000-0004-0000-0200-00000E000000}"/>
    <hyperlink ref="A19" location="'T7.14-7.17'!A1" display="Table 7.14" xr:uid="{00000000-0004-0000-0200-00000F000000}"/>
    <hyperlink ref="A20" location="'T7.14-7.17'!A1" display="Table 7.15" xr:uid="{00000000-0004-0000-0200-000010000000}"/>
    <hyperlink ref="A21" location="'T7.14-7.17'!A1" display="Table 7.16" xr:uid="{00000000-0004-0000-0200-000011000000}"/>
    <hyperlink ref="A22" location="'T7.14-7.17'!A1" display="Table 7.17" xr:uid="{00000000-0004-0000-0200-000012000000}"/>
    <hyperlink ref="A23" location="'T7.18-7.20'!A1" display="Table 7.18" xr:uid="{00000000-0004-0000-0200-000013000000}"/>
    <hyperlink ref="A24:A25" location="'T7.18-7.20'!A1" display="Table 7.18" xr:uid="{00000000-0004-0000-0200-000014000000}"/>
    <hyperlink ref="A24" location="'T7.18-7.20'!A1" display="Table 7.19" xr:uid="{00000000-0004-0000-0200-000015000000}"/>
    <hyperlink ref="A25" location="'T7.18-7.20'!A1" display="Table 7.20" xr:uid="{00000000-0004-0000-0200-000016000000}"/>
    <hyperlink ref="A16" location="T7.11!A1" display="Table 7.11" xr:uid="{00000000-0004-0000-0200-000017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2:W67"/>
  <sheetViews>
    <sheetView zoomScale="78" zoomScaleNormal="78" workbookViewId="0">
      <selection activeCell="AB17" sqref="AB17"/>
    </sheetView>
  </sheetViews>
  <sheetFormatPr defaultRowHeight="15"/>
  <cols>
    <col min="1" max="1" width="16.44140625" style="85" customWidth="1"/>
    <col min="2" max="12" width="6.109375" style="85" customWidth="1"/>
    <col min="13" max="13" width="5.6640625" style="85" customWidth="1"/>
    <col min="14" max="14" width="6.88671875" style="85" customWidth="1"/>
    <col min="15" max="15" width="5.44140625" style="85" customWidth="1"/>
    <col min="16" max="18" width="6.109375" style="85" customWidth="1"/>
    <col min="19" max="16384" width="8.88671875" style="85"/>
  </cols>
  <sheetData>
    <row r="2" spans="1:1" ht="15.75">
      <c r="A2" s="11" t="s">
        <v>818</v>
      </c>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31" spans="1:1">
      <c r="A31" s="215" t="s">
        <v>295</v>
      </c>
    </row>
    <row r="32" spans="1:1">
      <c r="A32" s="25"/>
    </row>
    <row r="33" spans="1:1" ht="15.75">
      <c r="A33" s="11" t="s">
        <v>819</v>
      </c>
    </row>
    <row r="54" spans="1:23" ht="6" customHeight="1"/>
    <row r="57" spans="1:23">
      <c r="A57" s="85" t="s">
        <v>299</v>
      </c>
      <c r="B57" s="85" t="s">
        <v>65</v>
      </c>
      <c r="C57" s="270" t="s">
        <v>74</v>
      </c>
      <c r="D57" s="270" t="s">
        <v>76</v>
      </c>
      <c r="E57" s="270" t="s">
        <v>118</v>
      </c>
      <c r="F57" s="270" t="s">
        <v>119</v>
      </c>
      <c r="G57" s="270" t="s">
        <v>196</v>
      </c>
      <c r="H57" s="270" t="s">
        <v>276</v>
      </c>
      <c r="I57" s="271" t="s">
        <v>291</v>
      </c>
      <c r="J57" s="271" t="s">
        <v>294</v>
      </c>
      <c r="K57" s="271" t="s">
        <v>305</v>
      </c>
      <c r="L57" s="271" t="s">
        <v>312</v>
      </c>
      <c r="M57" s="271" t="s">
        <v>326</v>
      </c>
      <c r="N57" s="271" t="s">
        <v>327</v>
      </c>
      <c r="O57" s="271" t="s">
        <v>338</v>
      </c>
      <c r="P57" s="271" t="s">
        <v>354</v>
      </c>
      <c r="Q57" s="271" t="s">
        <v>402</v>
      </c>
      <c r="R57" s="271" t="s">
        <v>413</v>
      </c>
      <c r="S57" s="271" t="s">
        <v>424</v>
      </c>
      <c r="T57" s="271" t="s">
        <v>433</v>
      </c>
      <c r="U57" s="271" t="s">
        <v>447</v>
      </c>
      <c r="V57" s="271" t="s">
        <v>474</v>
      </c>
      <c r="W57" s="271" t="s">
        <v>782</v>
      </c>
    </row>
    <row r="58" spans="1:23">
      <c r="A58" s="85" t="s">
        <v>108</v>
      </c>
      <c r="B58" s="272">
        <f>'T7.2'!G21</f>
        <v>64.787857000000002</v>
      </c>
      <c r="C58" s="272">
        <f>'T7.2'!H21</f>
        <v>53.018267000000009</v>
      </c>
      <c r="D58" s="272">
        <f>'T7.2'!I21</f>
        <v>52.37623</v>
      </c>
      <c r="E58" s="272">
        <f>'T7.2'!J21</f>
        <v>55.892938999999998</v>
      </c>
      <c r="F58" s="272">
        <f>'T7.2'!K21</f>
        <v>61.256430999999999</v>
      </c>
      <c r="G58" s="272">
        <f>'T7.2'!L21</f>
        <v>66.735898999999989</v>
      </c>
      <c r="H58" s="272">
        <f>'T7.2'!M21</f>
        <v>69.785303999999996</v>
      </c>
      <c r="I58" s="272">
        <f>'T7.2'!N21</f>
        <v>72.744290000000007</v>
      </c>
      <c r="J58" s="272">
        <f>'T7.2'!O21</f>
        <v>76.256077703670073</v>
      </c>
      <c r="K58" s="272">
        <f>'T7.2'!P21</f>
        <v>76.473890324940314</v>
      </c>
      <c r="L58" s="272">
        <f>'T7.2'!Q21</f>
        <v>79.4462863670296</v>
      </c>
      <c r="M58" s="272">
        <f>'T7.2'!R21</f>
        <v>83.310800000000015</v>
      </c>
      <c r="N58" s="272">
        <f>'T7.2'!S21</f>
        <v>85.751156000000009</v>
      </c>
      <c r="O58" s="272">
        <f>'T7.2'!T21</f>
        <v>86.677795000000003</v>
      </c>
      <c r="P58" s="272">
        <f>'T7.2'!U21</f>
        <v>91.736174000000005</v>
      </c>
      <c r="Q58" s="272">
        <f>'T7.2'!V21</f>
        <v>93.358760000000004</v>
      </c>
      <c r="R58" s="272">
        <f>'T7.2'!W21</f>
        <v>94.233020999999994</v>
      </c>
      <c r="S58" s="272">
        <f>'T7.2'!X21</f>
        <v>97.141767999999999</v>
      </c>
      <c r="T58" s="272">
        <f>'T7.2'!Y21</f>
        <v>96.988740000000007</v>
      </c>
      <c r="U58" s="272">
        <f>'T7.2'!Z21</f>
        <v>94.654132000000004</v>
      </c>
      <c r="V58" s="272">
        <f>'T7.2'!AA21</f>
        <v>14.887848</v>
      </c>
      <c r="W58" s="272"/>
    </row>
    <row r="59" spans="1:23">
      <c r="A59" s="85" t="s">
        <v>395</v>
      </c>
      <c r="B59" s="102" t="e">
        <f>'T7.1 '!#REF!</f>
        <v>#REF!</v>
      </c>
      <c r="C59" s="102" t="e">
        <f>'T7.1 '!#REF!</f>
        <v>#REF!</v>
      </c>
      <c r="D59" s="102">
        <f>'T7.1 '!B6</f>
        <v>57.38</v>
      </c>
      <c r="E59" s="102">
        <f>'T7.1 '!C6</f>
        <v>57.451000000000001</v>
      </c>
      <c r="F59" s="102">
        <f>'T7.1 '!D6</f>
        <v>64.022999999999996</v>
      </c>
      <c r="G59" s="102">
        <f>'T7.1 '!E6</f>
        <v>69.430000000000007</v>
      </c>
      <c r="H59" s="102">
        <f>'T7.1 '!F6</f>
        <v>71.584999999999994</v>
      </c>
      <c r="I59" s="102">
        <f>'T7.1 '!G6</f>
        <v>74.468000000000004</v>
      </c>
      <c r="J59" s="102">
        <f>'T7.1 '!H6</f>
        <v>76.429000000000002</v>
      </c>
      <c r="K59" s="102">
        <f>'T7.1 '!I6</f>
        <v>76.929000000000002</v>
      </c>
      <c r="L59" s="102">
        <f>'T7.1 '!J6</f>
        <v>78.289948071739673</v>
      </c>
      <c r="M59" s="102">
        <f>'T7.1 '!K6</f>
        <v>81.099999999999994</v>
      </c>
      <c r="N59" s="102">
        <f>'T7.1 '!L6</f>
        <v>83.25</v>
      </c>
      <c r="O59" s="102">
        <f>'T7.1 '!M6</f>
        <v>86.34</v>
      </c>
      <c r="P59" s="102">
        <f>'T7.1 '!N6</f>
        <v>92.68</v>
      </c>
      <c r="Q59" s="102">
        <f>'T7.1 '!O6</f>
        <v>93.833063560429949</v>
      </c>
      <c r="R59" s="102">
        <f>'T7.1 '!P6</f>
        <v>94.24</v>
      </c>
      <c r="S59" s="102">
        <f>'T7.1 '!Q6</f>
        <v>97.775299589999477</v>
      </c>
      <c r="T59" s="102">
        <f>'T7.1 '!R6</f>
        <v>97.777785749999907</v>
      </c>
      <c r="U59" s="102">
        <f>'T7.1 '!S6</f>
        <v>96.424648159999791</v>
      </c>
      <c r="V59" s="102">
        <f>'T7.1 '!T6</f>
        <v>14.384873103734778</v>
      </c>
      <c r="W59" s="102">
        <f>'T7.1 '!U6</f>
        <v>46.694824259999699</v>
      </c>
    </row>
    <row r="60" spans="1:23">
      <c r="A60" s="85" t="s">
        <v>27</v>
      </c>
      <c r="B60" s="272">
        <f>'T7.2'!G31</f>
        <v>315.42510515795658</v>
      </c>
      <c r="C60" s="272">
        <f>'T7.2'!H31</f>
        <v>325.23620359178875</v>
      </c>
      <c r="D60" s="272">
        <f>'T7.2'!I31</f>
        <v>319.05687752971056</v>
      </c>
      <c r="E60" s="272">
        <f>'T7.2'!J31</f>
        <v>335.82415023756204</v>
      </c>
      <c r="F60" s="272">
        <f>'T7.2'!K31</f>
        <v>355.72305281143548</v>
      </c>
      <c r="G60" s="272">
        <f>'T7.2'!L31</f>
        <v>356.91031250000003</v>
      </c>
      <c r="H60" s="272">
        <f>'T7.2'!M31</f>
        <v>367.56861682988392</v>
      </c>
      <c r="I60" s="272">
        <f>'T7.2'!N31</f>
        <v>418.48407169901623</v>
      </c>
      <c r="J60" s="272">
        <f>'T7.2'!O31</f>
        <v>420.10085594260255</v>
      </c>
      <c r="K60" s="272">
        <f>'T7.2'!P31</f>
        <v>461.53605607264797</v>
      </c>
      <c r="L60" s="272">
        <f>'T7.2'!Q31</f>
        <v>478.29799629425321</v>
      </c>
      <c r="M60" s="272">
        <f>'T7.2'!R31</f>
        <v>490.22482882359697</v>
      </c>
      <c r="N60" s="272">
        <f>'T7.2'!S31</f>
        <v>509.36530955747844</v>
      </c>
      <c r="O60" s="272">
        <f>'T7.2'!T31</f>
        <v>524.46608145821676</v>
      </c>
      <c r="P60" s="272">
        <f>'T7.2'!U31</f>
        <v>551.39098127680359</v>
      </c>
      <c r="Q60" s="272">
        <f>'T7.2'!V31</f>
        <v>571.72109240310976</v>
      </c>
      <c r="R60" s="272">
        <f>'T7.2'!W31</f>
        <v>578.01565317559857</v>
      </c>
      <c r="S60" s="272">
        <f>'T7.2'!X31</f>
        <v>656.81716091714839</v>
      </c>
      <c r="T60" s="272">
        <f>'T7.2'!Y31</f>
        <v>649.11938148153399</v>
      </c>
      <c r="U60" s="272">
        <f>'T7.2'!Z31</f>
        <v>621.41834085560947</v>
      </c>
      <c r="V60" s="272">
        <f>'T7.2'!AA31</f>
        <v>86.098527999999988</v>
      </c>
    </row>
    <row r="61" spans="1:23">
      <c r="B61" s="272"/>
      <c r="C61" s="272"/>
      <c r="D61" s="272"/>
      <c r="E61" s="272"/>
      <c r="F61" s="272"/>
    </row>
    <row r="65" spans="1:19">
      <c r="A65" s="85" t="s">
        <v>300</v>
      </c>
      <c r="B65" s="85" t="s">
        <v>459</v>
      </c>
      <c r="C65" s="85" t="s">
        <v>460</v>
      </c>
      <c r="D65" s="85" t="s">
        <v>472</v>
      </c>
      <c r="E65" s="85" t="s">
        <v>781</v>
      </c>
      <c r="F65" s="270"/>
      <c r="G65" s="270"/>
      <c r="H65" s="270"/>
      <c r="I65" s="270"/>
      <c r="J65" s="270"/>
      <c r="K65" s="270"/>
      <c r="L65" s="270"/>
      <c r="M65" s="270"/>
      <c r="N65" s="270"/>
      <c r="O65" s="270"/>
      <c r="P65" s="270"/>
      <c r="Q65" s="270"/>
      <c r="R65" s="270"/>
      <c r="S65" s="270"/>
    </row>
    <row r="66" spans="1:19">
      <c r="A66" s="85" t="s">
        <v>28</v>
      </c>
      <c r="B66" s="85">
        <f>'7.12'!B13/1000000</f>
        <v>4.4475710924999996</v>
      </c>
      <c r="C66" s="85">
        <f>'7.12'!C13/1000000</f>
        <v>4.2810627174999993</v>
      </c>
      <c r="D66" s="85">
        <f>'7.12'!D13/1000000</f>
        <v>3.7735987999999998</v>
      </c>
      <c r="E66" s="85">
        <f>'7.12'!E13/1000000</f>
        <v>4.2286601600000004</v>
      </c>
    </row>
    <row r="67" spans="1:19">
      <c r="L67" s="272"/>
    </row>
  </sheetData>
  <phoneticPr fontId="22" type="noConversion"/>
  <pageMargins left="0.74803149606299213" right="0.74803149606299213" top="0.98425196850393704" bottom="0.98425196850393704" header="0.51181102362204722" footer="0.51181102362204722"/>
  <pageSetup paperSize="9" scale="81" orientation="portrait" r:id="rId1"/>
  <headerFooter alignWithMargins="0">
    <oddHeader>&amp;R&amp;"Arial,Bold"&amp;14RAIL SERVICES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topLeftCell="A75" workbookViewId="0">
      <selection activeCell="AB17" sqref="AB17"/>
    </sheetView>
  </sheetViews>
  <sheetFormatPr defaultRowHeight="15"/>
  <cols>
    <col min="1" max="1" width="13.6640625" style="85" customWidth="1"/>
    <col min="2" max="2" width="60.21875" style="85" customWidth="1"/>
    <col min="3" max="16384" width="8.88671875" style="85"/>
  </cols>
  <sheetData>
    <row r="1" spans="1:2" ht="19.5">
      <c r="A1" s="267" t="s">
        <v>475</v>
      </c>
      <c r="B1" s="268"/>
    </row>
    <row r="2" spans="1:2">
      <c r="A2" s="4" t="s">
        <v>476</v>
      </c>
      <c r="B2" s="268"/>
    </row>
    <row r="3" spans="1:2" ht="15.75">
      <c r="A3" s="15" t="s">
        <v>477</v>
      </c>
      <c r="B3" s="269" t="s">
        <v>478</v>
      </c>
    </row>
    <row r="4" spans="1:2" ht="62.25" customHeight="1">
      <c r="A4" s="1" t="s">
        <v>479</v>
      </c>
      <c r="B4" s="105" t="s">
        <v>492</v>
      </c>
    </row>
    <row r="5" spans="1:2" ht="15.75" customHeight="1">
      <c r="A5" s="1" t="s">
        <v>480</v>
      </c>
      <c r="B5" s="1" t="s">
        <v>493</v>
      </c>
    </row>
    <row r="6" spans="1:2" ht="51">
      <c r="A6" s="1" t="s">
        <v>483</v>
      </c>
      <c r="B6" s="105" t="s">
        <v>494</v>
      </c>
    </row>
    <row r="7" spans="1:2" ht="30" customHeight="1">
      <c r="A7" s="1" t="s">
        <v>484</v>
      </c>
      <c r="B7" s="105" t="s">
        <v>495</v>
      </c>
    </row>
    <row r="8" spans="1:2" ht="25.5" customHeight="1">
      <c r="A8" s="1" t="s">
        <v>485</v>
      </c>
      <c r="B8" s="105" t="s">
        <v>507</v>
      </c>
    </row>
    <row r="9" spans="1:2" ht="25.5">
      <c r="A9" s="1" t="s">
        <v>486</v>
      </c>
      <c r="B9" s="105" t="s">
        <v>508</v>
      </c>
    </row>
    <row r="10" spans="1:2">
      <c r="A10" s="1" t="s">
        <v>487</v>
      </c>
      <c r="B10" s="105" t="s">
        <v>493</v>
      </c>
    </row>
    <row r="11" spans="1:2" ht="25.5">
      <c r="A11" s="1" t="s">
        <v>496</v>
      </c>
      <c r="B11" s="105" t="s">
        <v>509</v>
      </c>
    </row>
    <row r="12" spans="1:2" ht="25.5">
      <c r="A12" s="1" t="s">
        <v>497</v>
      </c>
      <c r="B12" s="105" t="s">
        <v>510</v>
      </c>
    </row>
    <row r="13" spans="1:2" ht="25.5">
      <c r="A13" s="1" t="s">
        <v>523</v>
      </c>
      <c r="B13" s="105" t="s">
        <v>540</v>
      </c>
    </row>
    <row r="14" spans="1:2" ht="25.5">
      <c r="A14" s="1" t="s">
        <v>524</v>
      </c>
      <c r="B14" s="105" t="s">
        <v>541</v>
      </c>
    </row>
    <row r="15" spans="1:2" ht="25.5">
      <c r="A15" s="1" t="s">
        <v>525</v>
      </c>
      <c r="B15" s="105" t="s">
        <v>542</v>
      </c>
    </row>
    <row r="16" spans="1:2" ht="25.5">
      <c r="A16" s="1" t="s">
        <v>526</v>
      </c>
      <c r="B16" s="105" t="s">
        <v>543</v>
      </c>
    </row>
    <row r="17" spans="1:27" ht="25.5">
      <c r="A17" s="1" t="s">
        <v>527</v>
      </c>
      <c r="B17" s="105" t="s">
        <v>542</v>
      </c>
    </row>
    <row r="18" spans="1:27">
      <c r="A18" s="1" t="s">
        <v>528</v>
      </c>
      <c r="B18" s="105" t="s">
        <v>548</v>
      </c>
    </row>
    <row r="19" spans="1:27" ht="15.75" customHeight="1">
      <c r="A19" s="1" t="s">
        <v>529</v>
      </c>
      <c r="B19" s="105" t="s">
        <v>549</v>
      </c>
    </row>
    <row r="20" spans="1:27" ht="25.5">
      <c r="A20" s="1" t="s">
        <v>530</v>
      </c>
      <c r="B20" s="105" t="s">
        <v>541</v>
      </c>
    </row>
    <row r="21" spans="1:27" ht="106.5" customHeight="1">
      <c r="A21" s="1" t="s">
        <v>531</v>
      </c>
      <c r="B21" s="105" t="s">
        <v>547</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1:27" ht="63.75" customHeight="1">
      <c r="A22" s="1" t="s">
        <v>532</v>
      </c>
      <c r="B22" s="105" t="s">
        <v>556</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1:27" ht="27.75" customHeight="1">
      <c r="A23" s="1" t="s">
        <v>533</v>
      </c>
      <c r="B23" s="105" t="s">
        <v>560</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1:27" ht="25.5">
      <c r="A24" s="1" t="s">
        <v>534</v>
      </c>
      <c r="B24" s="105" t="s">
        <v>561</v>
      </c>
    </row>
    <row r="25" spans="1:27" ht="39" customHeight="1">
      <c r="A25" s="1" t="s">
        <v>553</v>
      </c>
      <c r="B25" s="105" t="s">
        <v>562</v>
      </c>
    </row>
    <row r="26" spans="1:27" ht="50.25" customHeight="1">
      <c r="A26" s="1" t="s">
        <v>554</v>
      </c>
      <c r="B26" s="105" t="s">
        <v>563</v>
      </c>
    </row>
    <row r="27" spans="1:27" ht="25.5">
      <c r="A27" s="1" t="s">
        <v>555</v>
      </c>
      <c r="B27" s="105" t="s">
        <v>561</v>
      </c>
    </row>
    <row r="28" spans="1:27">
      <c r="A28" s="1" t="s">
        <v>564</v>
      </c>
      <c r="B28" s="105" t="s">
        <v>579</v>
      </c>
    </row>
    <row r="29" spans="1:27" ht="25.5">
      <c r="A29" s="1" t="s">
        <v>565</v>
      </c>
      <c r="B29" s="105" t="s">
        <v>580</v>
      </c>
    </row>
    <row r="30" spans="1:27">
      <c r="A30" s="1" t="s">
        <v>566</v>
      </c>
      <c r="B30" s="105" t="s">
        <v>581</v>
      </c>
    </row>
    <row r="31" spans="1:27">
      <c r="A31" s="1" t="s">
        <v>574</v>
      </c>
      <c r="B31" s="105" t="s">
        <v>582</v>
      </c>
    </row>
    <row r="32" spans="1:27" ht="38.25">
      <c r="A32" s="1" t="s">
        <v>575</v>
      </c>
      <c r="B32" s="105" t="s">
        <v>595</v>
      </c>
    </row>
    <row r="33" spans="1:2" ht="38.25">
      <c r="A33" s="1" t="s">
        <v>576</v>
      </c>
      <c r="B33" s="105" t="s">
        <v>596</v>
      </c>
    </row>
    <row r="34" spans="1:2" ht="14.25" customHeight="1">
      <c r="A34" s="1" t="s">
        <v>577</v>
      </c>
      <c r="B34" s="105" t="s">
        <v>287</v>
      </c>
    </row>
    <row r="35" spans="1:2" ht="25.5">
      <c r="A35" s="1" t="s">
        <v>583</v>
      </c>
      <c r="B35" s="105" t="s">
        <v>286</v>
      </c>
    </row>
    <row r="36" spans="1:2" ht="25.5">
      <c r="A36" s="1" t="s">
        <v>584</v>
      </c>
      <c r="B36" s="105" t="s">
        <v>311</v>
      </c>
    </row>
    <row r="37" spans="1:2">
      <c r="A37" s="1" t="s">
        <v>585</v>
      </c>
      <c r="B37" s="105" t="s">
        <v>349</v>
      </c>
    </row>
    <row r="38" spans="1:2">
      <c r="A38" s="1" t="s">
        <v>586</v>
      </c>
      <c r="B38" s="105" t="s">
        <v>355</v>
      </c>
    </row>
    <row r="39" spans="1:2">
      <c r="A39" s="1" t="s">
        <v>587</v>
      </c>
      <c r="B39" s="105" t="s">
        <v>394</v>
      </c>
    </row>
    <row r="40" spans="1:2" ht="38.25">
      <c r="A40" s="1" t="s">
        <v>588</v>
      </c>
      <c r="B40" s="105" t="s">
        <v>597</v>
      </c>
    </row>
    <row r="41" spans="1:2" ht="15.75" customHeight="1">
      <c r="A41" s="1" t="s">
        <v>589</v>
      </c>
      <c r="B41" s="105" t="s">
        <v>435</v>
      </c>
    </row>
    <row r="42" spans="1:2">
      <c r="A42" s="1" t="s">
        <v>590</v>
      </c>
      <c r="B42" s="105" t="s">
        <v>450</v>
      </c>
    </row>
    <row r="43" spans="1:2" ht="25.5">
      <c r="A43" s="1" t="s">
        <v>591</v>
      </c>
      <c r="B43" s="105" t="s">
        <v>289</v>
      </c>
    </row>
    <row r="44" spans="1:2" ht="25.5">
      <c r="A44" s="1" t="s">
        <v>592</v>
      </c>
      <c r="B44" s="105" t="s">
        <v>290</v>
      </c>
    </row>
    <row r="45" spans="1:2">
      <c r="A45" s="1" t="s">
        <v>593</v>
      </c>
      <c r="B45" s="105" t="s">
        <v>79</v>
      </c>
    </row>
    <row r="46" spans="1:2" ht="25.5">
      <c r="A46" s="1" t="s">
        <v>594</v>
      </c>
      <c r="B46" s="105" t="s">
        <v>78</v>
      </c>
    </row>
    <row r="47" spans="1:2" ht="25.5">
      <c r="A47" s="1" t="s">
        <v>618</v>
      </c>
      <c r="B47" s="105" t="s">
        <v>451</v>
      </c>
    </row>
    <row r="48" spans="1:2" ht="25.5">
      <c r="A48" s="1" t="s">
        <v>619</v>
      </c>
      <c r="B48" s="105" t="s">
        <v>84</v>
      </c>
    </row>
    <row r="49" spans="1:2" ht="51">
      <c r="A49" s="1" t="s">
        <v>620</v>
      </c>
      <c r="B49" s="105" t="s">
        <v>628</v>
      </c>
    </row>
    <row r="50" spans="1:2">
      <c r="A50" s="1" t="s">
        <v>621</v>
      </c>
      <c r="B50" s="105" t="s">
        <v>429</v>
      </c>
    </row>
    <row r="51" spans="1:2">
      <c r="A51" s="1" t="s">
        <v>622</v>
      </c>
      <c r="B51" s="105" t="s">
        <v>430</v>
      </c>
    </row>
    <row r="52" spans="1:2">
      <c r="A52" s="1" t="s">
        <v>623</v>
      </c>
      <c r="B52" s="105" t="s">
        <v>431</v>
      </c>
    </row>
    <row r="53" spans="1:2" ht="102">
      <c r="A53" s="1" t="s">
        <v>624</v>
      </c>
      <c r="B53" s="105" t="s">
        <v>658</v>
      </c>
    </row>
    <row r="54" spans="1:2" ht="132.75" customHeight="1">
      <c r="A54" s="1" t="s">
        <v>625</v>
      </c>
      <c r="B54" s="105" t="s">
        <v>661</v>
      </c>
    </row>
    <row r="55" spans="1:2" ht="25.5">
      <c r="A55" s="1" t="s">
        <v>626</v>
      </c>
      <c r="B55" s="105" t="s">
        <v>664</v>
      </c>
    </row>
    <row r="56" spans="1:2" ht="38.25">
      <c r="A56" s="1" t="s">
        <v>627</v>
      </c>
      <c r="B56" s="105" t="s">
        <v>665</v>
      </c>
    </row>
    <row r="57" spans="1:2" ht="25.5">
      <c r="A57" s="1" t="s">
        <v>668</v>
      </c>
      <c r="B57" s="105" t="s">
        <v>671</v>
      </c>
    </row>
    <row r="58" spans="1:2" ht="25.5">
      <c r="A58" s="1" t="s">
        <v>669</v>
      </c>
      <c r="B58" s="105" t="s">
        <v>742</v>
      </c>
    </row>
    <row r="59" spans="1:2">
      <c r="A59" s="1" t="s">
        <v>670</v>
      </c>
      <c r="B59" s="105" t="s">
        <v>743</v>
      </c>
    </row>
    <row r="60" spans="1:2" ht="25.5">
      <c r="A60" s="1" t="s">
        <v>672</v>
      </c>
      <c r="B60" s="105" t="s">
        <v>768</v>
      </c>
    </row>
    <row r="61" spans="1:2" ht="25.5">
      <c r="A61" s="1" t="s">
        <v>673</v>
      </c>
      <c r="B61" s="105" t="s">
        <v>744</v>
      </c>
    </row>
    <row r="62" spans="1:2" ht="38.25">
      <c r="A62" s="1" t="s">
        <v>674</v>
      </c>
      <c r="B62" s="105" t="s">
        <v>770</v>
      </c>
    </row>
    <row r="63" spans="1:2" ht="38.25">
      <c r="A63" s="1" t="s">
        <v>675</v>
      </c>
      <c r="B63" s="105" t="s">
        <v>745</v>
      </c>
    </row>
    <row r="64" spans="1:2" ht="14.25" customHeight="1">
      <c r="A64" s="1" t="s">
        <v>676</v>
      </c>
      <c r="B64" s="105" t="s">
        <v>741</v>
      </c>
    </row>
    <row r="65" spans="1:2" ht="25.5">
      <c r="A65" s="1" t="s">
        <v>677</v>
      </c>
      <c r="B65" s="105" t="s">
        <v>746</v>
      </c>
    </row>
    <row r="66" spans="1:2">
      <c r="A66" s="1" t="s">
        <v>678</v>
      </c>
      <c r="B66" s="105" t="s">
        <v>747</v>
      </c>
    </row>
    <row r="67" spans="1:2" ht="51">
      <c r="A67" s="1" t="s">
        <v>679</v>
      </c>
      <c r="B67" s="105" t="s">
        <v>748</v>
      </c>
    </row>
    <row r="68" spans="1:2">
      <c r="A68" s="1" t="s">
        <v>690</v>
      </c>
      <c r="B68" s="105" t="s">
        <v>749</v>
      </c>
    </row>
    <row r="69" spans="1:2" ht="25.5">
      <c r="A69" s="1" t="s">
        <v>691</v>
      </c>
      <c r="B69" s="105" t="s">
        <v>750</v>
      </c>
    </row>
    <row r="70" spans="1:2">
      <c r="A70" s="1" t="s">
        <v>692</v>
      </c>
      <c r="B70" s="105" t="s">
        <v>751</v>
      </c>
    </row>
    <row r="71" spans="1:2">
      <c r="A71" s="1" t="s">
        <v>693</v>
      </c>
      <c r="B71" s="105" t="s">
        <v>752</v>
      </c>
    </row>
    <row r="72" spans="1:2" ht="12.75" customHeight="1">
      <c r="A72" s="1" t="s">
        <v>694</v>
      </c>
      <c r="B72" s="105" t="s">
        <v>753</v>
      </c>
    </row>
    <row r="73" spans="1:2">
      <c r="A73" s="1" t="s">
        <v>695</v>
      </c>
      <c r="B73" s="105" t="s">
        <v>754</v>
      </c>
    </row>
    <row r="74" spans="1:2">
      <c r="A74" s="1" t="s">
        <v>696</v>
      </c>
      <c r="B74" s="105" t="s">
        <v>755</v>
      </c>
    </row>
    <row r="75" spans="1:2" ht="25.5">
      <c r="A75" s="1" t="s">
        <v>697</v>
      </c>
      <c r="B75" s="105" t="s">
        <v>756</v>
      </c>
    </row>
    <row r="76" spans="1:2" ht="54.75" customHeight="1">
      <c r="A76" s="1" t="s">
        <v>698</v>
      </c>
      <c r="B76" s="105" t="s">
        <v>757</v>
      </c>
    </row>
    <row r="77" spans="1:2" ht="38.25">
      <c r="A77" s="1" t="s">
        <v>699</v>
      </c>
      <c r="B77" s="105" t="s">
        <v>758</v>
      </c>
    </row>
    <row r="78" spans="1:2" ht="25.5">
      <c r="A78" s="1" t="s">
        <v>700</v>
      </c>
      <c r="B78" s="105" t="s">
        <v>759</v>
      </c>
    </row>
    <row r="79" spans="1:2">
      <c r="A79" s="1" t="s">
        <v>701</v>
      </c>
      <c r="B79" s="105" t="s">
        <v>760</v>
      </c>
    </row>
    <row r="80" spans="1:2" ht="51.75" customHeight="1">
      <c r="A80" s="1" t="s">
        <v>732</v>
      </c>
      <c r="B80" s="105" t="s">
        <v>761</v>
      </c>
    </row>
    <row r="81" spans="1:2" ht="63.75">
      <c r="A81" s="1" t="s">
        <v>734</v>
      </c>
      <c r="B81" s="105" t="s">
        <v>735</v>
      </c>
    </row>
    <row r="82" spans="1:2" ht="58.5" customHeight="1">
      <c r="A82" s="1" t="s">
        <v>737</v>
      </c>
      <c r="B82" s="105" t="s">
        <v>738</v>
      </c>
    </row>
    <row r="83" spans="1:2" ht="51">
      <c r="A83" s="1" t="s">
        <v>801</v>
      </c>
      <c r="B83" s="105" t="s">
        <v>802</v>
      </c>
    </row>
    <row r="84" spans="1:2" ht="25.5">
      <c r="A84" s="1" t="s">
        <v>803</v>
      </c>
      <c r="B84" s="105" t="s">
        <v>804</v>
      </c>
    </row>
    <row r="85" spans="1:2">
      <c r="A85" s="1" t="s">
        <v>806</v>
      </c>
      <c r="B85" s="105" t="s">
        <v>807</v>
      </c>
    </row>
  </sheetData>
  <phoneticPr fontId="22"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V72"/>
  <sheetViews>
    <sheetView zoomScale="86" zoomScaleNormal="86" workbookViewId="0">
      <pane xSplit="1" ySplit="5" topLeftCell="J6" activePane="bottomRight" state="frozen"/>
      <selection activeCell="AB17" sqref="AB17"/>
      <selection pane="topRight" activeCell="AB17" sqref="AB17"/>
      <selection pane="bottomLeft" activeCell="AB17" sqref="AB17"/>
      <selection pane="bottomRight" activeCell="AB17" sqref="AB17"/>
    </sheetView>
  </sheetViews>
  <sheetFormatPr defaultRowHeight="12.75"/>
  <cols>
    <col min="1" max="1" width="36.109375" style="1" customWidth="1"/>
    <col min="2" max="8" width="7.88671875" style="1" customWidth="1"/>
    <col min="9" max="9" width="7.88671875" style="21" customWidth="1"/>
    <col min="10" max="19" width="7.88671875" style="1" customWidth="1"/>
    <col min="20" max="20" width="10.109375" style="1" customWidth="1"/>
    <col min="21" max="21" width="10.6640625" style="1" customWidth="1"/>
    <col min="22" max="16384" width="8.88671875" style="1"/>
  </cols>
  <sheetData>
    <row r="1" spans="1:22" ht="15.75">
      <c r="A1" s="45" t="s">
        <v>308</v>
      </c>
    </row>
    <row r="2" spans="1:22" ht="15">
      <c r="A2" s="106" t="s">
        <v>481</v>
      </c>
    </row>
    <row r="3" spans="1:22" ht="15">
      <c r="A3" s="107" t="s">
        <v>482</v>
      </c>
    </row>
    <row r="4" spans="1:22" s="85" customFormat="1" ht="15">
      <c r="A4" s="242" t="s">
        <v>420</v>
      </c>
    </row>
    <row r="5" spans="1:22" ht="37.5" customHeight="1">
      <c r="A5" s="43" t="s">
        <v>491</v>
      </c>
      <c r="B5" s="108" t="s">
        <v>488</v>
      </c>
      <c r="C5" s="109" t="s">
        <v>77</v>
      </c>
      <c r="D5" s="109" t="s">
        <v>116</v>
      </c>
      <c r="E5" s="109" t="s">
        <v>197</v>
      </c>
      <c r="F5" s="109" t="s">
        <v>275</v>
      </c>
      <c r="G5" s="109" t="s">
        <v>277</v>
      </c>
      <c r="H5" s="109" t="s">
        <v>292</v>
      </c>
      <c r="I5" s="109" t="s">
        <v>304</v>
      </c>
      <c r="J5" s="109" t="s">
        <v>309</v>
      </c>
      <c r="K5" s="109" t="s">
        <v>317</v>
      </c>
      <c r="L5" s="109" t="s">
        <v>325</v>
      </c>
      <c r="M5" s="109" t="s">
        <v>336</v>
      </c>
      <c r="N5" s="109" t="s">
        <v>353</v>
      </c>
      <c r="O5" s="108" t="s">
        <v>489</v>
      </c>
      <c r="P5" s="108" t="s">
        <v>490</v>
      </c>
      <c r="Q5" s="109" t="s">
        <v>423</v>
      </c>
      <c r="R5" s="109" t="s">
        <v>432</v>
      </c>
      <c r="S5" s="109" t="s">
        <v>448</v>
      </c>
      <c r="T5" s="108" t="s">
        <v>733</v>
      </c>
      <c r="U5" s="108" t="s">
        <v>773</v>
      </c>
    </row>
    <row r="6" spans="1:22" ht="15">
      <c r="A6" s="5" t="s">
        <v>784</v>
      </c>
      <c r="B6" s="82">
        <v>57.38</v>
      </c>
      <c r="C6" s="82">
        <v>57.451000000000001</v>
      </c>
      <c r="D6" s="82">
        <v>64.022999999999996</v>
      </c>
      <c r="E6" s="82">
        <v>69.430000000000007</v>
      </c>
      <c r="F6" s="82">
        <v>71.584999999999994</v>
      </c>
      <c r="G6" s="82">
        <v>74.468000000000004</v>
      </c>
      <c r="H6" s="82">
        <v>76.429000000000002</v>
      </c>
      <c r="I6" s="82">
        <v>76.929000000000002</v>
      </c>
      <c r="J6" s="82">
        <v>78.289948071739673</v>
      </c>
      <c r="K6" s="82">
        <v>81.099999999999994</v>
      </c>
      <c r="L6" s="82">
        <v>83.25</v>
      </c>
      <c r="M6" s="82">
        <v>86.34</v>
      </c>
      <c r="N6" s="82">
        <v>92.68</v>
      </c>
      <c r="O6" s="82">
        <v>93.833063560429949</v>
      </c>
      <c r="P6" s="82">
        <v>94.24</v>
      </c>
      <c r="Q6" s="82">
        <v>97.775299589999477</v>
      </c>
      <c r="R6" s="82">
        <v>97.777785749999907</v>
      </c>
      <c r="S6" s="82">
        <v>96.424648159999791</v>
      </c>
      <c r="T6" s="82">
        <v>14.384873103734778</v>
      </c>
      <c r="U6" s="82">
        <v>46.694824259999699</v>
      </c>
    </row>
    <row r="7" spans="1:22" ht="15">
      <c r="A7" s="5" t="s">
        <v>809</v>
      </c>
      <c r="B7" s="99">
        <v>1944.022561</v>
      </c>
      <c r="C7" s="263">
        <v>2020.4560303571102</v>
      </c>
      <c r="D7" s="263">
        <v>2162.0332258965823</v>
      </c>
      <c r="E7" s="263">
        <v>2283.2005219984949</v>
      </c>
      <c r="F7" s="263">
        <v>2338.4218986083633</v>
      </c>
      <c r="G7" s="263">
        <v>2426.3449429439897</v>
      </c>
      <c r="H7" s="263">
        <v>2515.6342727302449</v>
      </c>
      <c r="I7" s="91">
        <v>2532.6</v>
      </c>
      <c r="J7" s="91">
        <v>2641.8313626398508</v>
      </c>
      <c r="K7" s="91">
        <v>2681.6</v>
      </c>
      <c r="L7" s="91">
        <v>2712.78</v>
      </c>
      <c r="M7" s="91">
        <v>2827.51</v>
      </c>
      <c r="N7" s="91">
        <v>3020.71</v>
      </c>
      <c r="O7" s="91">
        <v>2881.9332586484334</v>
      </c>
      <c r="P7" s="91">
        <v>2841.5902586763277</v>
      </c>
      <c r="Q7" s="91">
        <v>2959.0268932482318</v>
      </c>
      <c r="R7" s="91">
        <v>2978.7780867749548</v>
      </c>
      <c r="S7" s="91">
        <v>2908.9199251767182</v>
      </c>
      <c r="T7" s="91">
        <v>396.65300956124969</v>
      </c>
      <c r="U7" s="91">
        <v>1473.4977190900793</v>
      </c>
    </row>
    <row r="8" spans="1:22" ht="15">
      <c r="A8" s="5" t="s">
        <v>785</v>
      </c>
      <c r="B8" s="110">
        <v>37.1177532658944</v>
      </c>
      <c r="C8" s="92">
        <v>37.114238458598408</v>
      </c>
      <c r="D8" s="92">
        <v>36.9</v>
      </c>
      <c r="E8" s="92">
        <v>37.64</v>
      </c>
      <c r="F8" s="92">
        <v>38.549999999999997</v>
      </c>
      <c r="G8" s="92">
        <v>38.700000000000003</v>
      </c>
      <c r="H8" s="92">
        <v>39.169540371455994</v>
      </c>
      <c r="I8" s="92">
        <v>40.704511757184001</v>
      </c>
      <c r="J8" s="92">
        <v>41.867898488064</v>
      </c>
      <c r="K8" s="92">
        <v>43.8</v>
      </c>
      <c r="L8" s="92">
        <v>44.4</v>
      </c>
      <c r="M8" s="92">
        <v>46.1345880822008</v>
      </c>
      <c r="N8" s="92">
        <v>47.335239173401447</v>
      </c>
      <c r="O8" s="92">
        <v>46.666107734425076</v>
      </c>
      <c r="P8" s="92">
        <v>46.90700239106522</v>
      </c>
      <c r="Q8" s="92">
        <v>47.362192466713459</v>
      </c>
      <c r="R8" s="92">
        <v>47.646381695641601</v>
      </c>
      <c r="S8" s="92">
        <v>49.041103579802375</v>
      </c>
      <c r="T8" s="92">
        <v>35.864819673503689</v>
      </c>
      <c r="U8" s="92">
        <v>38.590983987529206</v>
      </c>
    </row>
    <row r="9" spans="1:22" ht="15" customHeight="1">
      <c r="A9" s="5" t="s">
        <v>810</v>
      </c>
      <c r="B9" s="91">
        <v>3025</v>
      </c>
      <c r="C9" s="91">
        <v>3025</v>
      </c>
      <c r="D9" s="91">
        <v>3025</v>
      </c>
      <c r="E9" s="91">
        <v>3032</v>
      </c>
      <c r="F9" s="91">
        <v>3032</v>
      </c>
      <c r="G9" s="91">
        <v>3032</v>
      </c>
      <c r="H9" s="91">
        <v>3041.6601600000004</v>
      </c>
      <c r="I9" s="91">
        <v>3043</v>
      </c>
      <c r="J9" s="91">
        <v>3065.8003200000003</v>
      </c>
      <c r="K9" s="91">
        <v>3065.8</v>
      </c>
      <c r="L9" s="91">
        <v>3065.8</v>
      </c>
      <c r="M9" s="91">
        <v>3065.8</v>
      </c>
      <c r="N9" s="91">
        <v>3065.8</v>
      </c>
      <c r="O9" s="91">
        <v>3120.518016</v>
      </c>
      <c r="P9" s="91">
        <v>3120.518016</v>
      </c>
      <c r="Q9" s="91">
        <v>3120.518016</v>
      </c>
      <c r="R9" s="91">
        <v>3120.518016</v>
      </c>
      <c r="S9" s="91">
        <v>3120.518016</v>
      </c>
      <c r="T9" s="91">
        <v>3120.518016</v>
      </c>
      <c r="U9" s="91">
        <v>3120.518016</v>
      </c>
      <c r="V9" s="264"/>
    </row>
    <row r="10" spans="1:22" ht="15" customHeight="1">
      <c r="A10" s="20"/>
      <c r="B10" s="265"/>
      <c r="C10" s="265"/>
      <c r="D10" s="266"/>
      <c r="E10" s="266"/>
      <c r="F10" s="266"/>
      <c r="G10" s="266"/>
      <c r="H10" s="266"/>
      <c r="I10" s="266"/>
    </row>
    <row r="11" spans="1:22" ht="15" customHeight="1">
      <c r="A11" s="21"/>
      <c r="I11" s="1"/>
    </row>
    <row r="12" spans="1:22">
      <c r="A12" s="59"/>
      <c r="I12" s="1"/>
    </row>
    <row r="13" spans="1:22">
      <c r="A13" s="59"/>
      <c r="I13" s="1"/>
    </row>
    <row r="14" spans="1:22">
      <c r="A14" s="26"/>
      <c r="B14" s="265"/>
      <c r="C14" s="265"/>
      <c r="D14" s="266"/>
      <c r="E14" s="266"/>
      <c r="F14" s="266"/>
      <c r="G14" s="266"/>
      <c r="H14" s="266"/>
      <c r="I14" s="266"/>
    </row>
    <row r="15" spans="1:22">
      <c r="A15" s="80"/>
      <c r="B15" s="265"/>
      <c r="C15" s="265"/>
      <c r="D15" s="266"/>
      <c r="E15" s="266"/>
      <c r="F15" s="266"/>
      <c r="G15" s="266"/>
      <c r="H15" s="266"/>
      <c r="I15" s="266"/>
    </row>
    <row r="16" spans="1:22">
      <c r="A16" s="100"/>
      <c r="B16" s="265"/>
      <c r="C16" s="265"/>
      <c r="D16" s="266"/>
      <c r="E16" s="266"/>
      <c r="F16" s="266"/>
      <c r="G16" s="266"/>
      <c r="H16" s="266"/>
      <c r="I16" s="266"/>
    </row>
    <row r="17" spans="1:9">
      <c r="A17" s="26"/>
      <c r="B17" s="265"/>
      <c r="C17" s="265"/>
      <c r="D17" s="266"/>
      <c r="E17" s="266"/>
      <c r="F17" s="266"/>
      <c r="G17" s="266"/>
      <c r="H17" s="266"/>
      <c r="I17" s="266"/>
    </row>
    <row r="18" spans="1:9">
      <c r="A18" s="26"/>
      <c r="B18" s="265"/>
      <c r="C18" s="265"/>
      <c r="D18" s="266"/>
      <c r="E18" s="266"/>
      <c r="F18" s="266"/>
      <c r="G18" s="266"/>
      <c r="H18" s="266"/>
      <c r="I18" s="266"/>
    </row>
    <row r="19" spans="1:9">
      <c r="A19" s="26"/>
      <c r="B19" s="265"/>
      <c r="C19" s="265"/>
      <c r="D19" s="266"/>
      <c r="E19" s="266"/>
      <c r="F19" s="266"/>
      <c r="G19" s="266"/>
      <c r="H19" s="266"/>
      <c r="I19" s="266"/>
    </row>
    <row r="20" spans="1:9">
      <c r="A20" s="26"/>
      <c r="B20" s="265"/>
      <c r="C20" s="265"/>
      <c r="D20" s="266"/>
      <c r="E20" s="266"/>
      <c r="F20" s="266"/>
      <c r="G20" s="266"/>
      <c r="H20" s="266"/>
      <c r="I20" s="266"/>
    </row>
    <row r="21" spans="1:9">
      <c r="A21" s="26"/>
      <c r="B21" s="265"/>
      <c r="C21" s="265"/>
      <c r="D21" s="266"/>
      <c r="E21" s="266"/>
      <c r="F21" s="266"/>
      <c r="G21" s="266"/>
      <c r="H21" s="266"/>
      <c r="I21" s="266"/>
    </row>
    <row r="23" spans="1:9" ht="20.25" customHeight="1"/>
    <row r="24" spans="1:9" ht="15" customHeight="1"/>
    <row r="25" spans="1:9" ht="15" customHeight="1"/>
    <row r="30" spans="1:9" ht="15" customHeight="1"/>
    <row r="31" spans="1:9" ht="15" customHeight="1"/>
    <row r="32" spans="1:9" ht="15" customHeight="1"/>
    <row r="34" ht="18" customHeight="1"/>
    <row r="37" ht="15" customHeight="1"/>
    <row r="38" ht="15" customHeight="1"/>
    <row r="40" ht="15" customHeight="1"/>
    <row r="42" ht="18" customHeight="1"/>
    <row r="55" s="21" customFormat="1"/>
    <row r="57" s="85" customFormat="1" ht="15"/>
    <row r="65" spans="1:10" ht="15" customHeight="1"/>
    <row r="66" spans="1:10" ht="15" customHeight="1"/>
    <row r="67" spans="1:10" ht="15" customHeight="1"/>
    <row r="69" spans="1:10" ht="15" customHeight="1"/>
    <row r="71" spans="1:10">
      <c r="A71" s="26"/>
      <c r="B71" s="26"/>
      <c r="C71" s="26"/>
      <c r="D71" s="26"/>
      <c r="E71" s="26"/>
      <c r="F71" s="26"/>
      <c r="G71" s="26"/>
      <c r="H71" s="26"/>
      <c r="I71" s="26"/>
      <c r="J71" s="21"/>
    </row>
    <row r="72" spans="1:10" ht="15" customHeight="1">
      <c r="A72" s="25"/>
      <c r="B72" s="25"/>
      <c r="C72" s="25"/>
      <c r="D72" s="25"/>
      <c r="E72" s="25"/>
      <c r="F72" s="25"/>
      <c r="G72" s="25"/>
      <c r="H72" s="25"/>
      <c r="I72" s="26"/>
    </row>
  </sheetData>
  <phoneticPr fontId="22" type="noConversion"/>
  <pageMargins left="0.75" right="0.75" top="1" bottom="1" header="0.5" footer="0.5"/>
  <pageSetup paperSize="9" scale="56" orientation="portrait" r:id="rId1"/>
  <headerFooter alignWithMargins="0">
    <oddHeader>&amp;R&amp;"Arial MT,Bold"&amp;16RAIL SERVICES</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5"/>
  <sheetViews>
    <sheetView zoomScale="80" zoomScaleNormal="80" workbookViewId="0">
      <pane xSplit="1" ySplit="5" topLeftCell="Q6" activePane="bottomRight" state="frozen"/>
      <selection activeCell="AB17" sqref="AB17"/>
      <selection pane="topRight" activeCell="AB17" sqref="AB17"/>
      <selection pane="bottomLeft" activeCell="AB17" sqref="AB17"/>
      <selection pane="bottomRight" activeCell="AB17" sqref="AB17"/>
    </sheetView>
  </sheetViews>
  <sheetFormatPr defaultRowHeight="15"/>
  <cols>
    <col min="1" max="1" width="27.77734375" style="85" customWidth="1"/>
    <col min="2" max="25" width="7.6640625" style="85" customWidth="1"/>
    <col min="26" max="26" width="9.109375" style="85" customWidth="1"/>
    <col min="27" max="16384" width="8.88671875" style="85"/>
  </cols>
  <sheetData>
    <row r="1" spans="1:27" ht="15.75">
      <c r="A1" s="43" t="s">
        <v>397</v>
      </c>
    </row>
    <row r="2" spans="1:27">
      <c r="A2" s="106" t="s">
        <v>481</v>
      </c>
    </row>
    <row r="3" spans="1:27">
      <c r="A3" s="107" t="s">
        <v>482</v>
      </c>
    </row>
    <row r="4" spans="1:27" ht="15.75">
      <c r="A4" s="242" t="s">
        <v>420</v>
      </c>
      <c r="B4" s="43"/>
      <c r="C4" s="43"/>
      <c r="D4" s="43"/>
      <c r="E4" s="43"/>
      <c r="F4" s="44"/>
      <c r="G4" s="5"/>
      <c r="H4" s="5"/>
      <c r="I4" s="5"/>
      <c r="J4" s="5"/>
      <c r="K4" s="5"/>
      <c r="L4" s="4"/>
      <c r="M4" s="4"/>
      <c r="N4" s="4"/>
      <c r="O4" s="4"/>
      <c r="P4" s="20"/>
      <c r="R4" s="1"/>
      <c r="S4" s="1"/>
      <c r="T4" s="1"/>
      <c r="U4" s="1"/>
      <c r="V4" s="1"/>
      <c r="W4" s="1"/>
      <c r="X4" s="1"/>
      <c r="Y4" s="1"/>
      <c r="Z4" s="1"/>
    </row>
    <row r="5" spans="1:27" ht="31.5">
      <c r="A5" s="111" t="s">
        <v>1</v>
      </c>
      <c r="B5" s="109" t="s">
        <v>313</v>
      </c>
      <c r="C5" s="109" t="s">
        <v>314</v>
      </c>
      <c r="D5" s="109" t="s">
        <v>315</v>
      </c>
      <c r="E5" s="109" t="s">
        <v>316</v>
      </c>
      <c r="F5" s="109" t="s">
        <v>26</v>
      </c>
      <c r="G5" s="109" t="s">
        <v>59</v>
      </c>
      <c r="H5" s="108" t="s">
        <v>502</v>
      </c>
      <c r="I5" s="108" t="s">
        <v>503</v>
      </c>
      <c r="J5" s="109" t="s">
        <v>111</v>
      </c>
      <c r="K5" s="109" t="s">
        <v>195</v>
      </c>
      <c r="L5" s="109" t="s">
        <v>197</v>
      </c>
      <c r="M5" s="109" t="s">
        <v>275</v>
      </c>
      <c r="N5" s="109" t="s">
        <v>277</v>
      </c>
      <c r="O5" s="109" t="s">
        <v>292</v>
      </c>
      <c r="P5" s="109" t="s">
        <v>304</v>
      </c>
      <c r="Q5" s="109" t="s">
        <v>309</v>
      </c>
      <c r="R5" s="109" t="s">
        <v>317</v>
      </c>
      <c r="S5" s="109" t="s">
        <v>325</v>
      </c>
      <c r="T5" s="109" t="s">
        <v>336</v>
      </c>
      <c r="U5" s="109" t="s">
        <v>353</v>
      </c>
      <c r="V5" s="109" t="s">
        <v>400</v>
      </c>
      <c r="W5" s="109" t="s">
        <v>412</v>
      </c>
      <c r="X5" s="109" t="s">
        <v>423</v>
      </c>
      <c r="Y5" s="109" t="s">
        <v>434</v>
      </c>
      <c r="Z5" s="108" t="s">
        <v>736</v>
      </c>
      <c r="AA5" s="108" t="s">
        <v>787</v>
      </c>
    </row>
    <row r="6" spans="1:27">
      <c r="A6" s="112" t="s">
        <v>67</v>
      </c>
      <c r="B6" s="112"/>
      <c r="C6" s="112"/>
      <c r="D6" s="112"/>
      <c r="E6" s="112"/>
      <c r="F6" s="216"/>
      <c r="G6" s="159"/>
      <c r="H6" s="159"/>
      <c r="I6" s="216"/>
      <c r="J6" s="3"/>
      <c r="K6" s="113"/>
      <c r="L6" s="113"/>
      <c r="M6" s="214"/>
      <c r="N6" s="214"/>
      <c r="O6" s="214"/>
      <c r="P6" s="214"/>
      <c r="Q6" s="214"/>
      <c r="R6" s="3"/>
      <c r="S6" s="3"/>
      <c r="T6" s="3"/>
      <c r="U6" s="3"/>
      <c r="V6" s="3"/>
      <c r="W6" s="3"/>
      <c r="X6" s="3"/>
      <c r="Y6" s="3"/>
      <c r="AA6" s="214" t="s">
        <v>3</v>
      </c>
    </row>
    <row r="7" spans="1:27" ht="28.5" customHeight="1">
      <c r="A7" s="46" t="s">
        <v>498</v>
      </c>
      <c r="B7" s="46"/>
      <c r="C7" s="46"/>
      <c r="D7" s="46"/>
      <c r="E7" s="46"/>
      <c r="F7" s="216"/>
      <c r="G7" s="216"/>
      <c r="H7" s="159"/>
      <c r="I7" s="159"/>
      <c r="J7" s="88"/>
      <c r="K7" s="3"/>
      <c r="L7" s="3"/>
      <c r="M7" s="3"/>
      <c r="N7" s="3"/>
      <c r="O7" s="3"/>
      <c r="P7" s="3"/>
      <c r="Q7" s="3"/>
      <c r="R7" s="3"/>
      <c r="S7" s="3"/>
      <c r="T7" s="3"/>
      <c r="U7" s="3"/>
      <c r="V7" s="3"/>
      <c r="W7" s="3"/>
      <c r="X7" s="3"/>
      <c r="Y7" s="3"/>
      <c r="Z7" s="3"/>
    </row>
    <row r="8" spans="1:27">
      <c r="A8" s="5" t="s">
        <v>68</v>
      </c>
      <c r="B8" s="35">
        <v>17.560865</v>
      </c>
      <c r="C8" s="35">
        <v>17.309925</v>
      </c>
      <c r="D8" s="35">
        <v>18.075717999999998</v>
      </c>
      <c r="E8" s="35">
        <v>18.007822000000001</v>
      </c>
      <c r="F8" s="35">
        <v>18.100221000000001</v>
      </c>
      <c r="G8" s="35">
        <v>18.318481999999999</v>
      </c>
      <c r="H8" s="35">
        <v>17.844393</v>
      </c>
      <c r="I8" s="35">
        <v>17.191216000000001</v>
      </c>
      <c r="J8" s="35">
        <v>18.384795</v>
      </c>
      <c r="K8" s="35">
        <v>19.694977000000002</v>
      </c>
      <c r="L8" s="35">
        <v>21.1</v>
      </c>
      <c r="M8" s="35">
        <v>22.289988999999998</v>
      </c>
      <c r="N8" s="35">
        <v>23.821954999999999</v>
      </c>
      <c r="O8" s="35">
        <v>24.065907299999932</v>
      </c>
      <c r="P8" s="35">
        <v>23.992520260000187</v>
      </c>
      <c r="Q8" s="35">
        <v>24.697248600000002</v>
      </c>
      <c r="R8" s="35">
        <v>25.49006</v>
      </c>
      <c r="S8" s="35">
        <v>22.498922</v>
      </c>
      <c r="T8" s="35">
        <v>23.211075000000001</v>
      </c>
      <c r="U8" s="35">
        <v>23.535688</v>
      </c>
      <c r="V8" s="35">
        <v>23.119942999999999</v>
      </c>
      <c r="W8" s="35">
        <v>22.504138999999999</v>
      </c>
      <c r="X8" s="35">
        <v>23.322054000000001</v>
      </c>
      <c r="Y8" s="35">
        <v>23.543797999999999</v>
      </c>
      <c r="Z8" s="35">
        <v>23.386925000000002</v>
      </c>
      <c r="AA8" s="35">
        <v>4.029077</v>
      </c>
    </row>
    <row r="9" spans="1:27">
      <c r="A9" s="5" t="s">
        <v>69</v>
      </c>
      <c r="B9" s="35">
        <v>13.007876</v>
      </c>
      <c r="C9" s="35">
        <v>13.850846000000001</v>
      </c>
      <c r="D9" s="35">
        <v>14.951788000000001</v>
      </c>
      <c r="E9" s="35">
        <v>15.803557</v>
      </c>
      <c r="F9" s="35">
        <v>17.100960000000001</v>
      </c>
      <c r="G9" s="35">
        <v>16.857120999999999</v>
      </c>
      <c r="H9" s="35">
        <v>16.536044</v>
      </c>
      <c r="I9" s="35">
        <v>17.174734999999998</v>
      </c>
      <c r="J9" s="35">
        <v>18.02112164</v>
      </c>
      <c r="K9" s="35">
        <v>20.624369429999998</v>
      </c>
      <c r="L9" s="35">
        <v>22.4</v>
      </c>
      <c r="M9" s="35">
        <v>22.683420000000002</v>
      </c>
      <c r="N9" s="35">
        <v>23.483301999999998</v>
      </c>
      <c r="O9" s="35">
        <v>24.707523449940133</v>
      </c>
      <c r="P9" s="35">
        <v>25.845594260060125</v>
      </c>
      <c r="Q9" s="35">
        <v>26.839380710079606</v>
      </c>
      <c r="R9" s="35">
        <v>28.764580000000002</v>
      </c>
      <c r="S9" s="35">
        <v>33.162754</v>
      </c>
      <c r="T9" s="35">
        <v>34.467362999999999</v>
      </c>
      <c r="U9" s="35">
        <v>38.200758</v>
      </c>
      <c r="V9" s="35">
        <v>40.062806000000002</v>
      </c>
      <c r="W9" s="35">
        <v>41.375463000000003</v>
      </c>
      <c r="X9" s="35">
        <v>43.246026000000001</v>
      </c>
      <c r="Y9" s="35">
        <v>43.499839999999999</v>
      </c>
      <c r="Z9" s="35">
        <v>42.720967000000002</v>
      </c>
      <c r="AA9" s="35">
        <v>7.2906259999999996</v>
      </c>
    </row>
    <row r="10" spans="1:27">
      <c r="A10" s="5" t="s">
        <v>70</v>
      </c>
      <c r="B10" s="35">
        <v>23.807645999999998</v>
      </c>
      <c r="C10" s="35">
        <v>24.055171000000001</v>
      </c>
      <c r="D10" s="35">
        <v>25.327566999999998</v>
      </c>
      <c r="E10" s="35">
        <v>26.053470999999998</v>
      </c>
      <c r="F10" s="35">
        <v>26.935943000000002</v>
      </c>
      <c r="G10" s="35">
        <v>27.120913000000002</v>
      </c>
      <c r="H10" s="35">
        <v>15.991378000000005</v>
      </c>
      <c r="I10" s="35">
        <v>15.571824000000007</v>
      </c>
      <c r="J10" s="35">
        <v>16.973736359999997</v>
      </c>
      <c r="K10" s="35">
        <v>18.483028570000002</v>
      </c>
      <c r="L10" s="35">
        <v>20.614599999999996</v>
      </c>
      <c r="M10" s="35">
        <v>22.024615999999995</v>
      </c>
      <c r="N10" s="35">
        <v>22.522930000000002</v>
      </c>
      <c r="O10" s="35">
        <v>24.418132310000001</v>
      </c>
      <c r="P10" s="35">
        <v>23.31518471</v>
      </c>
      <c r="Q10" s="35">
        <v>24.243001169999999</v>
      </c>
      <c r="R10" s="35">
        <v>25.260767999999999</v>
      </c>
      <c r="S10" s="35">
        <v>26.200862999999998</v>
      </c>
      <c r="T10" s="35">
        <v>25.011026999999999</v>
      </c>
      <c r="U10" s="35">
        <v>25.666063999999999</v>
      </c>
      <c r="V10" s="35">
        <v>25.972795999999999</v>
      </c>
      <c r="W10" s="35">
        <v>25.828921000000001</v>
      </c>
      <c r="X10" s="35">
        <v>25.764529</v>
      </c>
      <c r="Y10" s="35">
        <v>24.984300000000001</v>
      </c>
      <c r="Z10" s="35">
        <v>23.641233</v>
      </c>
      <c r="AA10" s="35">
        <v>2.890164</v>
      </c>
    </row>
    <row r="11" spans="1:27" ht="15.75">
      <c r="A11" s="5" t="s">
        <v>0</v>
      </c>
      <c r="B11" s="78">
        <f t="shared" ref="B11:C11" si="0">SUM(B8:B10)</f>
        <v>54.376386999999994</v>
      </c>
      <c r="C11" s="78">
        <f t="shared" si="0"/>
        <v>55.215941999999998</v>
      </c>
      <c r="D11" s="78">
        <v>58.355073000000004</v>
      </c>
      <c r="E11" s="78">
        <v>59.864850000000004</v>
      </c>
      <c r="F11" s="78">
        <v>62.137124000000007</v>
      </c>
      <c r="G11" s="78">
        <v>62.296515999999997</v>
      </c>
      <c r="H11" s="78">
        <v>50.371815000000005</v>
      </c>
      <c r="I11" s="78">
        <v>49.937775000000002</v>
      </c>
      <c r="J11" s="78">
        <v>53.379652999999998</v>
      </c>
      <c r="K11" s="78">
        <v>58.802374999999998</v>
      </c>
      <c r="L11" s="78">
        <v>64.114599999999996</v>
      </c>
      <c r="M11" s="78">
        <v>66.998024999999998</v>
      </c>
      <c r="N11" s="78">
        <v>69.828187</v>
      </c>
      <c r="O11" s="78">
        <v>73.191563059940066</v>
      </c>
      <c r="P11" s="78">
        <v>73.153299230060313</v>
      </c>
      <c r="Q11" s="78">
        <v>75.779630480079604</v>
      </c>
      <c r="R11" s="78">
        <v>79.515408000000008</v>
      </c>
      <c r="S11" s="78">
        <v>81.879692000000006</v>
      </c>
      <c r="T11" s="78">
        <v>82.689464999999998</v>
      </c>
      <c r="U11" s="78">
        <v>87.402510000000007</v>
      </c>
      <c r="V11" s="78">
        <v>89.155545000000004</v>
      </c>
      <c r="W11" s="78">
        <v>89.708523</v>
      </c>
      <c r="X11" s="78">
        <v>92.332609000000005</v>
      </c>
      <c r="Y11" s="78">
        <v>92.027938000000006</v>
      </c>
      <c r="Z11" s="78">
        <v>89.749125000000006</v>
      </c>
      <c r="AA11" s="78">
        <v>14.209866999999999</v>
      </c>
    </row>
    <row r="12" spans="1:27" ht="29.25" customHeight="1">
      <c r="A12" s="46" t="s">
        <v>499</v>
      </c>
      <c r="B12" s="159"/>
      <c r="C12" s="258"/>
      <c r="D12" s="216"/>
      <c r="E12" s="216"/>
      <c r="F12" s="216"/>
      <c r="G12" s="216"/>
      <c r="H12" s="159"/>
      <c r="I12" s="159"/>
      <c r="J12" s="88"/>
      <c r="K12" s="3"/>
      <c r="L12" s="5"/>
      <c r="M12" s="5"/>
      <c r="N12" s="30"/>
      <c r="O12" s="30"/>
      <c r="P12" s="30"/>
      <c r="Q12" s="113"/>
      <c r="R12" s="3"/>
      <c r="S12" s="3"/>
      <c r="T12" s="3"/>
      <c r="U12" s="3"/>
      <c r="V12" s="3"/>
      <c r="W12" s="3"/>
      <c r="X12" s="3"/>
      <c r="Y12" s="3"/>
      <c r="Z12" s="3"/>
      <c r="AA12" s="3"/>
    </row>
    <row r="13" spans="1:27" ht="24.75" customHeight="1">
      <c r="A13" s="5" t="s">
        <v>68</v>
      </c>
      <c r="B13" s="35">
        <v>0.207403</v>
      </c>
      <c r="C13" s="35">
        <v>0.21876799999999999</v>
      </c>
      <c r="D13" s="35">
        <v>0.244366</v>
      </c>
      <c r="E13" s="35">
        <v>0.27280500000000002</v>
      </c>
      <c r="F13" s="35">
        <v>0.28512900000000002</v>
      </c>
      <c r="G13" s="35">
        <v>0.25798900000000002</v>
      </c>
      <c r="H13" s="35">
        <v>0.28135399999999999</v>
      </c>
      <c r="I13" s="35">
        <v>0.24041699999999999</v>
      </c>
      <c r="J13" s="35">
        <v>0.27383600000000002</v>
      </c>
      <c r="K13" s="35">
        <v>0.31666</v>
      </c>
      <c r="L13" s="35">
        <v>0.34981400000000001</v>
      </c>
      <c r="M13" s="35">
        <v>0.33250299999999999</v>
      </c>
      <c r="N13" s="35">
        <v>0.327235</v>
      </c>
      <c r="O13" s="35">
        <v>0.19585282188000028</v>
      </c>
      <c r="P13" s="35">
        <v>0.17074428949999756</v>
      </c>
      <c r="Q13" s="35">
        <v>0.15441426896999777</v>
      </c>
      <c r="R13" s="35">
        <v>0.188108</v>
      </c>
      <c r="S13" s="35">
        <v>0.148478</v>
      </c>
      <c r="T13" s="35">
        <v>0.218032</v>
      </c>
      <c r="U13" s="35">
        <v>0.24698000000000001</v>
      </c>
      <c r="V13" s="35">
        <v>0.17969299999999999</v>
      </c>
      <c r="W13" s="35">
        <v>0.16340399999999999</v>
      </c>
      <c r="X13" s="35">
        <v>6.0306999999999999E-2</v>
      </c>
      <c r="Y13" s="35">
        <v>6.9166000000000005E-2</v>
      </c>
      <c r="Z13" s="35">
        <v>6.8388000000000004E-2</v>
      </c>
      <c r="AA13" s="35">
        <v>9.4529999999999996E-3</v>
      </c>
    </row>
    <row r="14" spans="1:27">
      <c r="A14" s="5" t="s">
        <v>69</v>
      </c>
      <c r="B14" s="35">
        <v>2.0710510000000002</v>
      </c>
      <c r="C14" s="35">
        <v>2.048073</v>
      </c>
      <c r="D14" s="35">
        <v>2.1404619999999999</v>
      </c>
      <c r="E14" s="35">
        <v>2.313434</v>
      </c>
      <c r="F14" s="35">
        <v>2.447457</v>
      </c>
      <c r="G14" s="35">
        <v>2.2209840000000001</v>
      </c>
      <c r="H14" s="35">
        <v>2.349418</v>
      </c>
      <c r="I14" s="35">
        <v>2.182026</v>
      </c>
      <c r="J14" s="35">
        <v>2.2236180000000001</v>
      </c>
      <c r="K14" s="35">
        <v>2.1219709999999998</v>
      </c>
      <c r="L14" s="35">
        <v>2.251179</v>
      </c>
      <c r="M14" s="35">
        <v>2.4342079999999999</v>
      </c>
      <c r="N14" s="35">
        <v>2.5682049999999998</v>
      </c>
      <c r="O14" s="35">
        <v>2.8452943218500035</v>
      </c>
      <c r="P14" s="35">
        <v>3.1299213053800035</v>
      </c>
      <c r="Q14" s="35">
        <v>3.4883186179900019</v>
      </c>
      <c r="R14" s="35">
        <v>3.5849570000000002</v>
      </c>
      <c r="S14" s="35">
        <v>3.7012860000000001</v>
      </c>
      <c r="T14" s="35">
        <v>3.7500469999999999</v>
      </c>
      <c r="U14" s="35">
        <v>4.0685359999999999</v>
      </c>
      <c r="V14" s="35">
        <v>4.0070839999999999</v>
      </c>
      <c r="W14" s="35">
        <v>4.3475039999999998</v>
      </c>
      <c r="X14" s="35">
        <v>4.735436</v>
      </c>
      <c r="Y14" s="35">
        <v>4.8768079999999996</v>
      </c>
      <c r="Z14" s="35">
        <v>4.8219580000000004</v>
      </c>
      <c r="AA14" s="35">
        <v>0.66650200000000004</v>
      </c>
    </row>
    <row r="15" spans="1:27">
      <c r="A15" s="5" t="s">
        <v>70</v>
      </c>
      <c r="B15" s="35">
        <v>5.9020000000000001E-3</v>
      </c>
      <c r="C15" s="35">
        <v>3.5569999999999998E-3</v>
      </c>
      <c r="D15" s="35">
        <v>-3.4134999999999999E-2</v>
      </c>
      <c r="E15" s="35">
        <v>7.7530000000000003E-3</v>
      </c>
      <c r="F15" s="35">
        <v>1.4551E-2</v>
      </c>
      <c r="G15" s="35">
        <v>1.2368000000000001E-2</v>
      </c>
      <c r="H15" s="35">
        <v>1.5679999999999999E-2</v>
      </c>
      <c r="I15" s="35">
        <v>1.6011999999999998E-2</v>
      </c>
      <c r="J15" s="35">
        <v>1.5831999999999999E-2</v>
      </c>
      <c r="K15" s="35">
        <v>1.5424999999999999E-2</v>
      </c>
      <c r="L15" s="35">
        <v>2.0306000000000001E-2</v>
      </c>
      <c r="M15" s="35">
        <v>2.0567999999999999E-2</v>
      </c>
      <c r="N15" s="35">
        <v>2.0663000000000001E-2</v>
      </c>
      <c r="O15" s="35">
        <v>2.336749999999992E-2</v>
      </c>
      <c r="P15" s="35">
        <v>1.9925500000000276E-2</v>
      </c>
      <c r="Q15" s="35">
        <v>2.3922999990001321E-2</v>
      </c>
      <c r="R15" s="35">
        <v>2.2327E-2</v>
      </c>
      <c r="S15" s="35">
        <v>2.1700000000000001E-2</v>
      </c>
      <c r="T15" s="35">
        <v>2.0251000000000002E-2</v>
      </c>
      <c r="U15" s="35">
        <v>1.8148000000000001E-2</v>
      </c>
      <c r="V15" s="35">
        <v>1.6438000000000001E-2</v>
      </c>
      <c r="W15" s="35">
        <v>1.359E-2</v>
      </c>
      <c r="X15" s="35">
        <v>1.3416000000000001E-2</v>
      </c>
      <c r="Y15" s="35">
        <v>1.4827999999999999E-2</v>
      </c>
      <c r="Z15" s="35">
        <v>1.4661E-2</v>
      </c>
      <c r="AA15" s="35">
        <v>2.026E-3</v>
      </c>
    </row>
    <row r="16" spans="1:27" ht="15.75">
      <c r="A16" s="5" t="s">
        <v>0</v>
      </c>
      <c r="B16" s="78">
        <f t="shared" ref="B16:AA16" si="1">SUM(B13:B15)</f>
        <v>2.2843559999999998</v>
      </c>
      <c r="C16" s="78">
        <f t="shared" si="1"/>
        <v>2.2703979999999997</v>
      </c>
      <c r="D16" s="78">
        <f t="shared" si="1"/>
        <v>2.3506929999999997</v>
      </c>
      <c r="E16" s="78">
        <f t="shared" si="1"/>
        <v>2.5939920000000001</v>
      </c>
      <c r="F16" s="78">
        <f t="shared" si="1"/>
        <v>2.7471369999999999</v>
      </c>
      <c r="G16" s="78">
        <f t="shared" si="1"/>
        <v>2.4913409999999998</v>
      </c>
      <c r="H16" s="78">
        <f t="shared" si="1"/>
        <v>2.646452</v>
      </c>
      <c r="I16" s="78">
        <f t="shared" si="1"/>
        <v>2.4384549999999998</v>
      </c>
      <c r="J16" s="78">
        <f t="shared" si="1"/>
        <v>2.5132860000000004</v>
      </c>
      <c r="K16" s="78">
        <f t="shared" si="1"/>
        <v>2.454056</v>
      </c>
      <c r="L16" s="78">
        <f t="shared" si="1"/>
        <v>2.621299</v>
      </c>
      <c r="M16" s="78">
        <f t="shared" si="1"/>
        <v>2.7872789999999998</v>
      </c>
      <c r="N16" s="78">
        <f t="shared" si="1"/>
        <v>2.9161029999999997</v>
      </c>
      <c r="O16" s="78">
        <f t="shared" si="1"/>
        <v>3.0645146437300039</v>
      </c>
      <c r="P16" s="78">
        <f t="shared" si="1"/>
        <v>3.3205910948800015</v>
      </c>
      <c r="Q16" s="78">
        <f t="shared" si="1"/>
        <v>3.666655886950001</v>
      </c>
      <c r="R16" s="78">
        <f t="shared" si="1"/>
        <v>3.7953920000000005</v>
      </c>
      <c r="S16" s="78">
        <f t="shared" si="1"/>
        <v>3.871464</v>
      </c>
      <c r="T16" s="78">
        <f t="shared" si="1"/>
        <v>3.9883299999999999</v>
      </c>
      <c r="U16" s="78">
        <f t="shared" si="1"/>
        <v>4.3336639999999997</v>
      </c>
      <c r="V16" s="78">
        <f t="shared" si="1"/>
        <v>4.2032150000000001</v>
      </c>
      <c r="W16" s="78">
        <f t="shared" si="1"/>
        <v>4.5244979999999995</v>
      </c>
      <c r="X16" s="78">
        <f t="shared" si="1"/>
        <v>4.8091590000000002</v>
      </c>
      <c r="Y16" s="78">
        <f t="shared" si="1"/>
        <v>4.9608019999999993</v>
      </c>
      <c r="Z16" s="78">
        <f t="shared" si="1"/>
        <v>4.9050070000000003</v>
      </c>
      <c r="AA16" s="78">
        <f t="shared" si="1"/>
        <v>0.67798100000000006</v>
      </c>
    </row>
    <row r="17" spans="1:27" ht="27" customHeight="1">
      <c r="A17" s="46" t="s">
        <v>500</v>
      </c>
      <c r="B17" s="159"/>
      <c r="C17" s="258"/>
      <c r="D17" s="216"/>
      <c r="E17" s="216"/>
      <c r="F17" s="216"/>
      <c r="G17" s="216"/>
      <c r="H17" s="159"/>
      <c r="I17" s="159"/>
      <c r="J17" s="88"/>
      <c r="K17" s="3"/>
      <c r="L17" s="5"/>
      <c r="M17" s="5"/>
      <c r="N17" s="30"/>
      <c r="O17" s="30"/>
      <c r="P17" s="30"/>
      <c r="Q17" s="113"/>
      <c r="R17" s="3"/>
      <c r="S17" s="3"/>
      <c r="T17" s="3"/>
      <c r="U17" s="3"/>
      <c r="V17" s="3"/>
      <c r="W17" s="3"/>
      <c r="X17" s="3"/>
      <c r="Y17" s="3"/>
      <c r="Z17" s="3"/>
      <c r="AA17" s="3"/>
    </row>
    <row r="18" spans="1:27">
      <c r="A18" s="5" t="s">
        <v>68</v>
      </c>
      <c r="B18" s="35">
        <f t="shared" ref="B18:Z18" si="2">B8+B13</f>
        <v>17.768267999999999</v>
      </c>
      <c r="C18" s="35">
        <f t="shared" si="2"/>
        <v>17.528693000000001</v>
      </c>
      <c r="D18" s="35">
        <f t="shared" si="2"/>
        <v>18.320083999999998</v>
      </c>
      <c r="E18" s="35">
        <f t="shared" si="2"/>
        <v>18.280627000000003</v>
      </c>
      <c r="F18" s="35">
        <f t="shared" si="2"/>
        <v>18.385350000000003</v>
      </c>
      <c r="G18" s="35">
        <f t="shared" si="2"/>
        <v>18.576470999999998</v>
      </c>
      <c r="H18" s="35">
        <f t="shared" si="2"/>
        <v>18.125747</v>
      </c>
      <c r="I18" s="35">
        <f t="shared" si="2"/>
        <v>17.431633000000001</v>
      </c>
      <c r="J18" s="35">
        <f t="shared" si="2"/>
        <v>18.658631</v>
      </c>
      <c r="K18" s="35">
        <f t="shared" si="2"/>
        <v>20.011637</v>
      </c>
      <c r="L18" s="35">
        <f t="shared" si="2"/>
        <v>21.449814</v>
      </c>
      <c r="M18" s="35">
        <f t="shared" si="2"/>
        <v>22.622491999999998</v>
      </c>
      <c r="N18" s="35">
        <f t="shared" si="2"/>
        <v>24.149190000000001</v>
      </c>
      <c r="O18" s="35">
        <f t="shared" si="2"/>
        <v>24.261760121879931</v>
      </c>
      <c r="P18" s="35">
        <f t="shared" si="2"/>
        <v>24.163264549500184</v>
      </c>
      <c r="Q18" s="35">
        <f t="shared" si="2"/>
        <v>24.851662868969999</v>
      </c>
      <c r="R18" s="35">
        <f t="shared" si="2"/>
        <v>25.678167999999999</v>
      </c>
      <c r="S18" s="35">
        <f t="shared" si="2"/>
        <v>22.647400000000001</v>
      </c>
      <c r="T18" s="35">
        <f t="shared" si="2"/>
        <v>23.429107000000002</v>
      </c>
      <c r="U18" s="35">
        <f t="shared" si="2"/>
        <v>23.782668000000001</v>
      </c>
      <c r="V18" s="35">
        <f t="shared" si="2"/>
        <v>23.299636</v>
      </c>
      <c r="W18" s="35">
        <f t="shared" si="2"/>
        <v>22.667542999999998</v>
      </c>
      <c r="X18" s="35">
        <f t="shared" si="2"/>
        <v>23.382361000000003</v>
      </c>
      <c r="Y18" s="35">
        <f t="shared" si="2"/>
        <v>23.612963999999998</v>
      </c>
      <c r="Z18" s="35">
        <f t="shared" si="2"/>
        <v>23.455313</v>
      </c>
      <c r="AA18" s="35">
        <v>4.0385299999999997</v>
      </c>
    </row>
    <row r="19" spans="1:27">
      <c r="A19" s="5" t="s">
        <v>69</v>
      </c>
      <c r="B19" s="35">
        <f t="shared" ref="B19:Z19" si="3">B9+B14</f>
        <v>15.078927</v>
      </c>
      <c r="C19" s="35">
        <f t="shared" si="3"/>
        <v>15.898919000000001</v>
      </c>
      <c r="D19" s="35">
        <f t="shared" si="3"/>
        <v>17.09225</v>
      </c>
      <c r="E19" s="35">
        <f t="shared" si="3"/>
        <v>18.116990999999999</v>
      </c>
      <c r="F19" s="35">
        <f t="shared" si="3"/>
        <v>19.548417000000001</v>
      </c>
      <c r="G19" s="35">
        <f t="shared" si="3"/>
        <v>19.078105000000001</v>
      </c>
      <c r="H19" s="35">
        <f t="shared" si="3"/>
        <v>18.885462</v>
      </c>
      <c r="I19" s="35">
        <f t="shared" si="3"/>
        <v>19.356760999999999</v>
      </c>
      <c r="J19" s="35">
        <f t="shared" si="3"/>
        <v>20.244739639999999</v>
      </c>
      <c r="K19" s="35">
        <f t="shared" si="3"/>
        <v>22.746340429999997</v>
      </c>
      <c r="L19" s="35">
        <f t="shared" si="3"/>
        <v>24.651178999999999</v>
      </c>
      <c r="M19" s="35">
        <f t="shared" si="3"/>
        <v>25.117628000000003</v>
      </c>
      <c r="N19" s="35">
        <f t="shared" si="3"/>
        <v>26.051506999999997</v>
      </c>
      <c r="O19" s="35">
        <f t="shared" si="3"/>
        <v>27.552817771790139</v>
      </c>
      <c r="P19" s="35">
        <f t="shared" si="3"/>
        <v>28.975515565440126</v>
      </c>
      <c r="Q19" s="35">
        <f t="shared" si="3"/>
        <v>30.327699328069606</v>
      </c>
      <c r="R19" s="35">
        <f t="shared" si="3"/>
        <v>32.349537000000005</v>
      </c>
      <c r="S19" s="35">
        <f t="shared" si="3"/>
        <v>36.864040000000003</v>
      </c>
      <c r="T19" s="35">
        <f t="shared" si="3"/>
        <v>38.217410000000001</v>
      </c>
      <c r="U19" s="35">
        <f t="shared" si="3"/>
        <v>42.269294000000002</v>
      </c>
      <c r="V19" s="35">
        <f t="shared" si="3"/>
        <v>44.069890000000001</v>
      </c>
      <c r="W19" s="35">
        <f t="shared" si="3"/>
        <v>45.722967000000004</v>
      </c>
      <c r="X19" s="35">
        <f t="shared" si="3"/>
        <v>47.981462000000001</v>
      </c>
      <c r="Y19" s="35">
        <f t="shared" si="3"/>
        <v>48.376647999999996</v>
      </c>
      <c r="Z19" s="35">
        <f t="shared" si="3"/>
        <v>47.542925000000004</v>
      </c>
      <c r="AA19" s="35">
        <v>7.957128</v>
      </c>
    </row>
    <row r="20" spans="1:27">
      <c r="A20" s="5" t="s">
        <v>70</v>
      </c>
      <c r="B20" s="35">
        <f t="shared" ref="B20:Z20" si="4">B10+B15</f>
        <v>23.813547999999997</v>
      </c>
      <c r="C20" s="35">
        <f t="shared" si="4"/>
        <v>24.058728000000002</v>
      </c>
      <c r="D20" s="35">
        <f t="shared" si="4"/>
        <v>25.293431999999999</v>
      </c>
      <c r="E20" s="35">
        <f t="shared" si="4"/>
        <v>26.061223999999999</v>
      </c>
      <c r="F20" s="35">
        <f t="shared" si="4"/>
        <v>26.950494000000003</v>
      </c>
      <c r="G20" s="35">
        <f t="shared" si="4"/>
        <v>27.133281</v>
      </c>
      <c r="H20" s="35">
        <f t="shared" si="4"/>
        <v>16.007058000000004</v>
      </c>
      <c r="I20" s="35">
        <f t="shared" si="4"/>
        <v>15.587836000000006</v>
      </c>
      <c r="J20" s="35">
        <f t="shared" si="4"/>
        <v>16.989568359999996</v>
      </c>
      <c r="K20" s="35">
        <f t="shared" si="4"/>
        <v>18.498453570000002</v>
      </c>
      <c r="L20" s="35">
        <f t="shared" si="4"/>
        <v>20.634905999999997</v>
      </c>
      <c r="M20" s="35">
        <f t="shared" si="4"/>
        <v>22.045183999999995</v>
      </c>
      <c r="N20" s="35">
        <f t="shared" si="4"/>
        <v>22.543593000000001</v>
      </c>
      <c r="O20" s="35">
        <f t="shared" si="4"/>
        <v>24.44149981</v>
      </c>
      <c r="P20" s="35">
        <f t="shared" si="4"/>
        <v>23.33511021</v>
      </c>
      <c r="Q20" s="35">
        <f t="shared" si="4"/>
        <v>24.266924169990002</v>
      </c>
      <c r="R20" s="35">
        <f t="shared" si="4"/>
        <v>25.283094999999999</v>
      </c>
      <c r="S20" s="35">
        <f t="shared" si="4"/>
        <v>26.222562999999997</v>
      </c>
      <c r="T20" s="35">
        <f t="shared" si="4"/>
        <v>25.031277999999997</v>
      </c>
      <c r="U20" s="35">
        <f t="shared" si="4"/>
        <v>25.684211999999999</v>
      </c>
      <c r="V20" s="35">
        <f t="shared" si="4"/>
        <v>25.989234</v>
      </c>
      <c r="W20" s="35">
        <f t="shared" si="4"/>
        <v>25.842511000000002</v>
      </c>
      <c r="X20" s="35">
        <f t="shared" si="4"/>
        <v>25.777944999999999</v>
      </c>
      <c r="Y20" s="35">
        <f t="shared" si="4"/>
        <v>24.999128000000002</v>
      </c>
      <c r="Z20" s="35">
        <f t="shared" si="4"/>
        <v>23.655894</v>
      </c>
      <c r="AA20" s="35">
        <v>2.8921899999999998</v>
      </c>
    </row>
    <row r="21" spans="1:27" ht="15.75">
      <c r="A21" s="114" t="s">
        <v>506</v>
      </c>
      <c r="B21" s="78">
        <f t="shared" ref="B21:AA21" si="5">B11+B16</f>
        <v>56.660742999999997</v>
      </c>
      <c r="C21" s="78">
        <f t="shared" si="5"/>
        <v>57.486339999999998</v>
      </c>
      <c r="D21" s="78">
        <f t="shared" si="5"/>
        <v>60.705766000000004</v>
      </c>
      <c r="E21" s="78">
        <f t="shared" si="5"/>
        <v>62.458842000000004</v>
      </c>
      <c r="F21" s="78">
        <f t="shared" si="5"/>
        <v>64.884261000000009</v>
      </c>
      <c r="G21" s="78">
        <f t="shared" si="5"/>
        <v>64.787857000000002</v>
      </c>
      <c r="H21" s="78">
        <f t="shared" si="5"/>
        <v>53.018267000000009</v>
      </c>
      <c r="I21" s="78">
        <f t="shared" si="5"/>
        <v>52.37623</v>
      </c>
      <c r="J21" s="78">
        <f t="shared" si="5"/>
        <v>55.892938999999998</v>
      </c>
      <c r="K21" s="78">
        <f t="shared" si="5"/>
        <v>61.256430999999999</v>
      </c>
      <c r="L21" s="78">
        <f t="shared" si="5"/>
        <v>66.735898999999989</v>
      </c>
      <c r="M21" s="78">
        <f t="shared" si="5"/>
        <v>69.785303999999996</v>
      </c>
      <c r="N21" s="78">
        <f t="shared" si="5"/>
        <v>72.744290000000007</v>
      </c>
      <c r="O21" s="78">
        <f t="shared" si="5"/>
        <v>76.256077703670073</v>
      </c>
      <c r="P21" s="78">
        <f t="shared" si="5"/>
        <v>76.473890324940314</v>
      </c>
      <c r="Q21" s="78">
        <f t="shared" si="5"/>
        <v>79.4462863670296</v>
      </c>
      <c r="R21" s="78">
        <f t="shared" si="5"/>
        <v>83.310800000000015</v>
      </c>
      <c r="S21" s="78">
        <f t="shared" si="5"/>
        <v>85.751156000000009</v>
      </c>
      <c r="T21" s="78">
        <f t="shared" si="5"/>
        <v>86.677795000000003</v>
      </c>
      <c r="U21" s="78">
        <f t="shared" si="5"/>
        <v>91.736174000000005</v>
      </c>
      <c r="V21" s="78">
        <f t="shared" si="5"/>
        <v>93.358760000000004</v>
      </c>
      <c r="W21" s="78">
        <f t="shared" si="5"/>
        <v>94.233020999999994</v>
      </c>
      <c r="X21" s="78">
        <f t="shared" si="5"/>
        <v>97.141767999999999</v>
      </c>
      <c r="Y21" s="78">
        <f t="shared" si="5"/>
        <v>96.988740000000007</v>
      </c>
      <c r="Z21" s="78">
        <f t="shared" si="5"/>
        <v>94.654132000000004</v>
      </c>
      <c r="AA21" s="78">
        <f t="shared" si="5"/>
        <v>14.887848</v>
      </c>
    </row>
    <row r="22" spans="1:27" ht="27" customHeight="1">
      <c r="A22" s="112" t="s">
        <v>396</v>
      </c>
      <c r="B22" s="78"/>
      <c r="C22" s="78"/>
      <c r="D22" s="78"/>
      <c r="E22" s="78"/>
      <c r="F22" s="78"/>
      <c r="G22" s="78"/>
      <c r="H22" s="78"/>
      <c r="I22" s="78"/>
      <c r="J22" s="78"/>
      <c r="K22" s="78"/>
      <c r="L22" s="78"/>
      <c r="M22" s="78"/>
      <c r="N22" s="78"/>
      <c r="O22" s="78"/>
      <c r="P22" s="78"/>
      <c r="Q22" s="78"/>
      <c r="R22" s="78"/>
      <c r="S22" s="78"/>
      <c r="T22" s="78"/>
      <c r="U22" s="3"/>
      <c r="V22" s="3"/>
      <c r="W22" s="3"/>
      <c r="X22" s="3"/>
      <c r="Y22" s="3"/>
      <c r="Z22" s="3"/>
      <c r="AA22" s="3"/>
    </row>
    <row r="23" spans="1:27">
      <c r="A23" s="5" t="s">
        <v>68</v>
      </c>
      <c r="B23" s="115">
        <v>0.206679</v>
      </c>
      <c r="C23" s="115">
        <v>0.21507599999999999</v>
      </c>
      <c r="D23" s="115">
        <v>0.24610699999999999</v>
      </c>
      <c r="E23" s="115">
        <v>0.27438000000000001</v>
      </c>
      <c r="F23" s="115">
        <v>0.28639199999999998</v>
      </c>
      <c r="G23" s="115">
        <v>0.259017</v>
      </c>
      <c r="H23" s="115">
        <v>0.27875499999999998</v>
      </c>
      <c r="I23" s="115">
        <v>0.23841599999999999</v>
      </c>
      <c r="J23" s="115">
        <v>0.27541100000000002</v>
      </c>
      <c r="K23" s="115">
        <v>0.31861699999999998</v>
      </c>
      <c r="L23" s="115">
        <v>0.3</v>
      </c>
      <c r="M23" s="35">
        <v>0.332596</v>
      </c>
      <c r="N23" s="35">
        <v>0.32116899999999998</v>
      </c>
      <c r="O23" s="35">
        <v>0.19585288187999977</v>
      </c>
      <c r="P23" s="35">
        <v>0.1707442895000022</v>
      </c>
      <c r="Q23" s="35">
        <v>0.15441426896999777</v>
      </c>
      <c r="R23" s="35">
        <v>0.188108</v>
      </c>
      <c r="S23" s="35">
        <v>0.148478</v>
      </c>
      <c r="T23" s="35">
        <v>0.218032</v>
      </c>
      <c r="U23" s="35">
        <v>0.24698000000000001</v>
      </c>
      <c r="V23" s="35">
        <v>0.17969299999999999</v>
      </c>
      <c r="W23" s="35">
        <v>0.16340399999999999</v>
      </c>
      <c r="X23" s="35">
        <v>6.0306999999999999E-2</v>
      </c>
      <c r="Y23" s="35">
        <v>6.9166000000000005E-2</v>
      </c>
      <c r="Z23" s="35">
        <v>6.8388000000000004E-2</v>
      </c>
      <c r="AA23" s="35">
        <v>9.4529999999999996E-3</v>
      </c>
    </row>
    <row r="24" spans="1:27">
      <c r="A24" s="5" t="s">
        <v>69</v>
      </c>
      <c r="B24" s="115">
        <v>2.0710510000000002</v>
      </c>
      <c r="C24" s="115">
        <v>2.048073</v>
      </c>
      <c r="D24" s="115">
        <v>2.1404619999999999</v>
      </c>
      <c r="E24" s="115">
        <v>2.313434</v>
      </c>
      <c r="F24" s="115">
        <v>2.4346580000000002</v>
      </c>
      <c r="G24" s="115">
        <v>2.2108110000000001</v>
      </c>
      <c r="H24" s="115">
        <v>2.3396870000000001</v>
      </c>
      <c r="I24" s="115">
        <v>2.169565</v>
      </c>
      <c r="J24" s="115">
        <v>2.2105959999999998</v>
      </c>
      <c r="K24" s="115">
        <v>2.0995159999999999</v>
      </c>
      <c r="L24" s="115">
        <v>2.2999999999999998</v>
      </c>
      <c r="M24" s="35">
        <v>2.4354559999999998</v>
      </c>
      <c r="N24" s="35">
        <v>2.5497640000000001</v>
      </c>
      <c r="O24" s="35">
        <v>2.8452943218499867</v>
      </c>
      <c r="P24" s="35">
        <v>3.1299213053800266</v>
      </c>
      <c r="Q24" s="35">
        <v>3.4883186179900019</v>
      </c>
      <c r="R24" s="35">
        <v>3.5849570000000002</v>
      </c>
      <c r="S24" s="35">
        <v>3.7012860000000001</v>
      </c>
      <c r="T24" s="35">
        <v>3.7500469999999999</v>
      </c>
      <c r="U24" s="35">
        <v>4.0685359999999999</v>
      </c>
      <c r="V24" s="35">
        <v>4.0070839999999999</v>
      </c>
      <c r="W24" s="35">
        <v>4.3475039999999998</v>
      </c>
      <c r="X24" s="35">
        <v>4.735436</v>
      </c>
      <c r="Y24" s="35">
        <v>4.8768079999999996</v>
      </c>
      <c r="Z24" s="35">
        <v>4.8219580000000004</v>
      </c>
      <c r="AA24" s="35">
        <v>0.66650200000000004</v>
      </c>
    </row>
    <row r="25" spans="1:27">
      <c r="A25" s="5" t="s">
        <v>70</v>
      </c>
      <c r="B25" s="115">
        <v>8.1539999999999998E-3</v>
      </c>
      <c r="C25" s="115">
        <v>8.1539999999999998E-3</v>
      </c>
      <c r="D25" s="115">
        <v>8.1539999999999998E-3</v>
      </c>
      <c r="E25" s="115">
        <v>8.1539999999999998E-3</v>
      </c>
      <c r="F25" s="115">
        <v>8.1539999999999998E-3</v>
      </c>
      <c r="G25" s="115">
        <v>8.1539999999999998E-3</v>
      </c>
      <c r="H25" s="115">
        <v>8.1539999999999998E-3</v>
      </c>
      <c r="I25" s="115">
        <v>8.1539999999999998E-3</v>
      </c>
      <c r="J25" s="115">
        <v>8.1539999999999998E-3</v>
      </c>
      <c r="K25" s="115">
        <v>8.1539999999999998E-3</v>
      </c>
      <c r="L25" s="115">
        <v>0</v>
      </c>
      <c r="M25" s="35">
        <v>2.0567999999999999E-2</v>
      </c>
      <c r="N25" s="35">
        <v>2.0663000000000001E-2</v>
      </c>
      <c r="O25" s="35">
        <v>2.3367499999999999E-2</v>
      </c>
      <c r="P25" s="35">
        <v>1.9925500000000075E-2</v>
      </c>
      <c r="Q25" s="35">
        <v>2.3922999990001321E-2</v>
      </c>
      <c r="R25" s="35">
        <v>2.2327E-2</v>
      </c>
      <c r="S25" s="35">
        <v>2.1700000000000001E-2</v>
      </c>
      <c r="T25" s="35">
        <v>2.0251000000000002E-2</v>
      </c>
      <c r="U25" s="35">
        <v>1.8148000000000001E-2</v>
      </c>
      <c r="V25" s="35">
        <v>1.6438000000000001E-2</v>
      </c>
      <c r="W25" s="35">
        <v>1.359E-2</v>
      </c>
      <c r="X25" s="35">
        <v>1.3416000000000001E-2</v>
      </c>
      <c r="Y25" s="35">
        <v>1.4827999999999999E-2</v>
      </c>
      <c r="Z25" s="35">
        <v>1.4661E-2</v>
      </c>
      <c r="AA25" s="35">
        <v>2.026E-3</v>
      </c>
    </row>
    <row r="26" spans="1:27" ht="15.75">
      <c r="A26" s="5" t="s">
        <v>0</v>
      </c>
      <c r="B26" s="259">
        <f t="shared" ref="B26:AA26" si="6">SUM(B23:B25)</f>
        <v>2.2858840000000002</v>
      </c>
      <c r="C26" s="259">
        <f t="shared" si="6"/>
        <v>2.2713030000000001</v>
      </c>
      <c r="D26" s="259">
        <f t="shared" si="6"/>
        <v>2.3947229999999999</v>
      </c>
      <c r="E26" s="259">
        <f t="shared" si="6"/>
        <v>2.5959680000000001</v>
      </c>
      <c r="F26" s="259">
        <f t="shared" si="6"/>
        <v>2.7292040000000002</v>
      </c>
      <c r="G26" s="259">
        <f t="shared" si="6"/>
        <v>2.4779820000000004</v>
      </c>
      <c r="H26" s="259">
        <f t="shared" si="6"/>
        <v>2.6265960000000002</v>
      </c>
      <c r="I26" s="259">
        <f t="shared" si="6"/>
        <v>2.4161350000000001</v>
      </c>
      <c r="J26" s="78">
        <f t="shared" si="6"/>
        <v>2.4941610000000001</v>
      </c>
      <c r="K26" s="78">
        <f t="shared" si="6"/>
        <v>2.4262870000000003</v>
      </c>
      <c r="L26" s="78">
        <f t="shared" si="6"/>
        <v>2.5999999999999996</v>
      </c>
      <c r="M26" s="78">
        <f t="shared" si="6"/>
        <v>2.7886199999999999</v>
      </c>
      <c r="N26" s="78">
        <f t="shared" si="6"/>
        <v>2.8915959999999998</v>
      </c>
      <c r="O26" s="78">
        <f t="shared" si="6"/>
        <v>3.0645147037299862</v>
      </c>
      <c r="P26" s="78">
        <f t="shared" si="6"/>
        <v>3.320591094880029</v>
      </c>
      <c r="Q26" s="78">
        <f t="shared" si="6"/>
        <v>3.666655886950001</v>
      </c>
      <c r="R26" s="78">
        <f t="shared" si="6"/>
        <v>3.7953920000000005</v>
      </c>
      <c r="S26" s="78">
        <f t="shared" si="6"/>
        <v>3.871464</v>
      </c>
      <c r="T26" s="78">
        <f t="shared" si="6"/>
        <v>3.9883299999999999</v>
      </c>
      <c r="U26" s="78">
        <f t="shared" si="6"/>
        <v>4.3336639999999997</v>
      </c>
      <c r="V26" s="78">
        <f t="shared" si="6"/>
        <v>4.2032150000000001</v>
      </c>
      <c r="W26" s="78">
        <f t="shared" si="6"/>
        <v>4.5244979999999995</v>
      </c>
      <c r="X26" s="78">
        <f t="shared" si="6"/>
        <v>4.8091590000000002</v>
      </c>
      <c r="Y26" s="78">
        <f t="shared" si="6"/>
        <v>4.9608019999999993</v>
      </c>
      <c r="Z26" s="78">
        <f t="shared" si="6"/>
        <v>4.9050070000000003</v>
      </c>
      <c r="AA26" s="78">
        <f t="shared" si="6"/>
        <v>0.67798100000000006</v>
      </c>
    </row>
    <row r="27" spans="1:27" ht="25.5" customHeight="1">
      <c r="A27" s="112" t="s">
        <v>71</v>
      </c>
      <c r="B27" s="260"/>
      <c r="C27" s="260"/>
      <c r="D27" s="260"/>
      <c r="E27" s="260"/>
      <c r="F27" s="260"/>
      <c r="G27" s="159"/>
      <c r="H27" s="159"/>
      <c r="I27" s="216"/>
      <c r="J27" s="113"/>
      <c r="K27" s="113"/>
      <c r="L27" s="214"/>
      <c r="M27" s="214"/>
      <c r="N27" s="214"/>
      <c r="O27" s="214"/>
      <c r="P27" s="214"/>
      <c r="Q27" s="113"/>
      <c r="R27" s="113"/>
      <c r="S27" s="113"/>
      <c r="T27" s="113"/>
      <c r="U27" s="113"/>
      <c r="V27" s="113"/>
      <c r="W27" s="113"/>
      <c r="X27" s="113"/>
      <c r="Y27" s="113"/>
      <c r="AA27" s="85" t="s">
        <v>4</v>
      </c>
    </row>
    <row r="28" spans="1:27">
      <c r="A28" s="5" t="s">
        <v>501</v>
      </c>
      <c r="B28" s="35">
        <v>92.715639999999993</v>
      </c>
      <c r="C28" s="35">
        <v>96.932785999999993</v>
      </c>
      <c r="D28" s="35">
        <v>105.800239</v>
      </c>
      <c r="E28" s="35">
        <v>111.904346</v>
      </c>
      <c r="F28" s="35">
        <v>119.89628999999999</v>
      </c>
      <c r="G28" s="35">
        <v>123.82480200000001</v>
      </c>
      <c r="H28" s="35">
        <v>127.78657647</v>
      </c>
      <c r="I28" s="35">
        <v>131.35361985</v>
      </c>
      <c r="J28" s="35">
        <v>143.91159469999999</v>
      </c>
      <c r="K28" s="35">
        <v>161.66085544999999</v>
      </c>
      <c r="L28" s="35">
        <v>164.9</v>
      </c>
      <c r="M28" s="35">
        <v>170.97618399999999</v>
      </c>
      <c r="N28" s="35">
        <v>210.1218401454</v>
      </c>
      <c r="O28" s="35">
        <v>213.09098325110233</v>
      </c>
      <c r="P28" s="35">
        <v>230.41360403694</v>
      </c>
      <c r="Q28" s="35">
        <v>236.04501854454378</v>
      </c>
      <c r="R28" s="35">
        <v>257.62880009999998</v>
      </c>
      <c r="S28" s="35">
        <v>278.40551900000003</v>
      </c>
      <c r="T28" s="35">
        <v>296.74377500000003</v>
      </c>
      <c r="U28" s="35">
        <v>321.64378699999997</v>
      </c>
      <c r="V28" s="35">
        <v>350.75243699999999</v>
      </c>
      <c r="W28" s="35">
        <v>357.72051099999999</v>
      </c>
      <c r="X28" s="35">
        <v>436.13516800000002</v>
      </c>
      <c r="Y28" s="35">
        <v>437.9479</v>
      </c>
      <c r="Z28" s="35">
        <v>420.72536400000001</v>
      </c>
      <c r="AA28" s="35">
        <v>58.452588999999996</v>
      </c>
    </row>
    <row r="29" spans="1:27" ht="30.75">
      <c r="A29" s="116" t="s">
        <v>398</v>
      </c>
      <c r="B29" s="22">
        <v>50.673608000000002</v>
      </c>
      <c r="C29" s="22">
        <v>50.751736999999999</v>
      </c>
      <c r="D29" s="22">
        <v>55.416418999999998</v>
      </c>
      <c r="E29" s="22">
        <v>60.623030999999997</v>
      </c>
      <c r="F29" s="22">
        <v>63.799736000000003</v>
      </c>
      <c r="G29" s="35">
        <v>59.446762</v>
      </c>
      <c r="H29" s="35">
        <v>64.514460999999997</v>
      </c>
      <c r="I29" s="35">
        <v>60.450617000000001</v>
      </c>
      <c r="J29" s="35">
        <v>63.815865000000002</v>
      </c>
      <c r="K29" s="35">
        <v>64.929024999999996</v>
      </c>
      <c r="L29" s="35">
        <v>68.900000000000006</v>
      </c>
      <c r="M29" s="35">
        <v>77.455556000000001</v>
      </c>
      <c r="N29" s="35">
        <v>84.858744000000002</v>
      </c>
      <c r="O29" s="35">
        <v>94.782315474489707</v>
      </c>
      <c r="P29" s="35">
        <v>106.09357843567977</v>
      </c>
      <c r="Q29" s="35">
        <v>128.83874799041018</v>
      </c>
      <c r="R29" s="35">
        <v>135.75530000000001</v>
      </c>
      <c r="S29" s="35">
        <v>143.37189699999999</v>
      </c>
      <c r="T29" s="35">
        <v>150.77914200000001</v>
      </c>
      <c r="U29" s="35">
        <v>160.00968599999999</v>
      </c>
      <c r="V29" s="35">
        <v>153.555892</v>
      </c>
      <c r="W29" s="35">
        <v>161.13284400000001</v>
      </c>
      <c r="X29" s="35">
        <v>174.462771</v>
      </c>
      <c r="Y29" s="35">
        <v>185.70279199999999</v>
      </c>
      <c r="Z29" s="35">
        <v>191.57629700000001</v>
      </c>
      <c r="AA29" s="35">
        <v>27.645938999999998</v>
      </c>
    </row>
    <row r="30" spans="1:27" ht="15.75">
      <c r="A30" s="5" t="s">
        <v>0</v>
      </c>
      <c r="B30" s="261">
        <f t="shared" ref="B30:Z30" si="7">B28+B29</f>
        <v>143.38924800000001</v>
      </c>
      <c r="C30" s="261">
        <f t="shared" si="7"/>
        <v>147.68452299999998</v>
      </c>
      <c r="D30" s="261">
        <f t="shared" si="7"/>
        <v>161.216658</v>
      </c>
      <c r="E30" s="261">
        <f t="shared" si="7"/>
        <v>172.527377</v>
      </c>
      <c r="F30" s="261">
        <f t="shared" si="7"/>
        <v>183.69602599999999</v>
      </c>
      <c r="G30" s="261">
        <f t="shared" si="7"/>
        <v>183.27156400000001</v>
      </c>
      <c r="H30" s="261">
        <f t="shared" si="7"/>
        <v>192.30103746999998</v>
      </c>
      <c r="I30" s="261">
        <f t="shared" si="7"/>
        <v>191.80423685</v>
      </c>
      <c r="J30" s="261">
        <f t="shared" si="7"/>
        <v>207.7274597</v>
      </c>
      <c r="K30" s="261">
        <f t="shared" si="7"/>
        <v>226.58988044999998</v>
      </c>
      <c r="L30" s="261">
        <f t="shared" si="7"/>
        <v>233.8</v>
      </c>
      <c r="M30" s="261">
        <f t="shared" si="7"/>
        <v>248.43173999999999</v>
      </c>
      <c r="N30" s="261">
        <f t="shared" si="7"/>
        <v>294.98058414540003</v>
      </c>
      <c r="O30" s="261">
        <f t="shared" si="7"/>
        <v>307.87329872559201</v>
      </c>
      <c r="P30" s="261">
        <f t="shared" si="7"/>
        <v>336.50718247261977</v>
      </c>
      <c r="Q30" s="261">
        <f t="shared" si="7"/>
        <v>364.88376653495396</v>
      </c>
      <c r="R30" s="261">
        <f t="shared" si="7"/>
        <v>393.38410009999996</v>
      </c>
      <c r="S30" s="261">
        <f t="shared" si="7"/>
        <v>421.77741600000002</v>
      </c>
      <c r="T30" s="261">
        <f t="shared" si="7"/>
        <v>447.52291700000001</v>
      </c>
      <c r="U30" s="261">
        <f t="shared" si="7"/>
        <v>481.65347299999996</v>
      </c>
      <c r="V30" s="261">
        <f t="shared" si="7"/>
        <v>504.30832899999996</v>
      </c>
      <c r="W30" s="261">
        <f t="shared" si="7"/>
        <v>518.85335499999997</v>
      </c>
      <c r="X30" s="261">
        <f t="shared" si="7"/>
        <v>610.597939</v>
      </c>
      <c r="Y30" s="261">
        <f t="shared" si="7"/>
        <v>623.65069199999994</v>
      </c>
      <c r="Z30" s="261">
        <f t="shared" si="7"/>
        <v>612.30166099999997</v>
      </c>
      <c r="AA30" s="261">
        <f t="shared" ref="AA30" si="8">AA28+AA29</f>
        <v>86.098527999999988</v>
      </c>
    </row>
    <row r="31" spans="1:27">
      <c r="A31" s="5" t="s">
        <v>504</v>
      </c>
      <c r="B31" s="22">
        <f>B30*A!M28</f>
        <v>281.87383359356141</v>
      </c>
      <c r="C31" s="22">
        <f>C30*A!N28</f>
        <v>283.47304316502948</v>
      </c>
      <c r="D31" s="22">
        <f>D30*A!O28</f>
        <v>300.01652355428575</v>
      </c>
      <c r="E31" s="22">
        <f>E30*A!P28</f>
        <v>310.42218660957644</v>
      </c>
      <c r="F31" s="22">
        <f>F30*A!Q28</f>
        <v>325.52179698065294</v>
      </c>
      <c r="G31" s="22">
        <f>G30*A!R28</f>
        <v>315.42510515795658</v>
      </c>
      <c r="H31" s="22">
        <f>H30*A!S28</f>
        <v>325.23620359178875</v>
      </c>
      <c r="I31" s="22">
        <f>I30*A!T28</f>
        <v>319.05687752971056</v>
      </c>
      <c r="J31" s="22">
        <f>J30*A!U28</f>
        <v>335.82415023756204</v>
      </c>
      <c r="K31" s="22">
        <f>K30*A!V28</f>
        <v>355.72305281143548</v>
      </c>
      <c r="L31" s="22">
        <f>L30*A!W28</f>
        <v>356.91031250000003</v>
      </c>
      <c r="M31" s="22">
        <f>M30*A!X28</f>
        <v>367.56861682988392</v>
      </c>
      <c r="N31" s="22">
        <f>N30*A!Y28</f>
        <v>418.48407169901623</v>
      </c>
      <c r="O31" s="22">
        <f>O30*A!Z28</f>
        <v>420.10085594260255</v>
      </c>
      <c r="P31" s="22">
        <f>P30*A!AA28</f>
        <v>461.53605607264797</v>
      </c>
      <c r="Q31" s="22">
        <f>Q30*A!AB28</f>
        <v>478.29799629425321</v>
      </c>
      <c r="R31" s="22">
        <f>R30*A!AC28</f>
        <v>490.22482882359697</v>
      </c>
      <c r="S31" s="22">
        <f>S30*A!AD28</f>
        <v>509.36530955747844</v>
      </c>
      <c r="T31" s="22">
        <f>T30*A!AE28</f>
        <v>524.46608145821676</v>
      </c>
      <c r="U31" s="22">
        <f>U30*A!AF28</f>
        <v>551.39098127680359</v>
      </c>
      <c r="V31" s="22">
        <f>V30*A!AG28</f>
        <v>571.72109240310976</v>
      </c>
      <c r="W31" s="22">
        <f>W30*A!AH28</f>
        <v>578.01565317559857</v>
      </c>
      <c r="X31" s="22">
        <f>X30*A!AI28</f>
        <v>656.81716091714839</v>
      </c>
      <c r="Y31" s="22">
        <f>Y30*A!AJ28</f>
        <v>649.11938148153399</v>
      </c>
      <c r="Z31" s="22">
        <f>Z30*A!AK28</f>
        <v>621.41834085560947</v>
      </c>
      <c r="AA31" s="22">
        <f>AA30*A!AL28</f>
        <v>86.098527999999988</v>
      </c>
    </row>
    <row r="32" spans="1:27">
      <c r="A32" s="5"/>
      <c r="B32" s="22"/>
      <c r="C32" s="22"/>
      <c r="D32" s="22"/>
      <c r="E32" s="22"/>
      <c r="F32" s="22"/>
      <c r="G32" s="22"/>
      <c r="H32" s="22"/>
      <c r="I32" s="22"/>
      <c r="J32" s="22"/>
      <c r="K32" s="22"/>
      <c r="L32" s="22"/>
      <c r="M32" s="22"/>
      <c r="N32" s="22"/>
      <c r="O32" s="22"/>
      <c r="P32" s="22"/>
      <c r="Q32" s="22"/>
      <c r="R32" s="22"/>
      <c r="S32" s="22"/>
      <c r="T32" s="22"/>
      <c r="U32" s="262"/>
      <c r="V32" s="3"/>
      <c r="W32" s="3"/>
      <c r="X32" s="3"/>
      <c r="Y32" s="3"/>
      <c r="Z32" s="3"/>
      <c r="AA32" s="3"/>
    </row>
    <row r="33" spans="1:27" ht="30.75">
      <c r="A33" s="116" t="s">
        <v>399</v>
      </c>
      <c r="B33" s="14">
        <v>50.634923000000001</v>
      </c>
      <c r="C33" s="14">
        <v>50.844416000000002</v>
      </c>
      <c r="D33" s="14">
        <v>55.513562</v>
      </c>
      <c r="E33" s="14">
        <v>60.739342000000001</v>
      </c>
      <c r="F33" s="14">
        <v>63.311673999999996</v>
      </c>
      <c r="G33" s="22">
        <v>58.919530999999999</v>
      </c>
      <c r="H33" s="22">
        <v>63.939684</v>
      </c>
      <c r="I33" s="22">
        <v>60.078299999999999</v>
      </c>
      <c r="J33" s="22">
        <v>63.558062999999997</v>
      </c>
      <c r="K33" s="22">
        <v>64.517735999999999</v>
      </c>
      <c r="L33" s="22">
        <v>68.900000000000006</v>
      </c>
      <c r="M33" s="22">
        <v>77.455556000000001</v>
      </c>
      <c r="N33" s="22">
        <v>85.69632</v>
      </c>
      <c r="O33" s="22">
        <v>94.782315484491534</v>
      </c>
      <c r="P33" s="22">
        <v>106.09357842568195</v>
      </c>
      <c r="Q33" s="22">
        <v>128.83874799041018</v>
      </c>
      <c r="R33" s="35">
        <v>135.75530000000001</v>
      </c>
      <c r="S33" s="35">
        <v>143.37189699999999</v>
      </c>
      <c r="T33" s="35">
        <v>150.77910399999999</v>
      </c>
      <c r="U33" s="35">
        <v>160.00968599999999</v>
      </c>
      <c r="V33" s="35">
        <v>153.555892</v>
      </c>
      <c r="W33" s="35">
        <v>161.13284400000001</v>
      </c>
      <c r="X33" s="35">
        <v>174.47196199999999</v>
      </c>
      <c r="Y33" s="35">
        <v>185.70279199999999</v>
      </c>
      <c r="Z33" s="35">
        <v>191.57629700000001</v>
      </c>
      <c r="AA33" s="35">
        <v>27.645938999999998</v>
      </c>
    </row>
    <row r="34" spans="1:27">
      <c r="A34" s="5" t="s">
        <v>505</v>
      </c>
      <c r="B34" s="14">
        <f>B33*A!M28</f>
        <v>99.537866742454753</v>
      </c>
      <c r="C34" s="14">
        <f>C33*A!N28</f>
        <v>97.593309296660138</v>
      </c>
      <c r="D34" s="14">
        <f>D33*A!O28</f>
        <v>103.30809537904763</v>
      </c>
      <c r="E34" s="14">
        <f>E33*A!P28</f>
        <v>109.2860720699816</v>
      </c>
      <c r="F34" s="14">
        <f>F33*A!Q28</f>
        <v>112.19257345465537</v>
      </c>
      <c r="G34" s="22">
        <f>G33*A!R28</f>
        <v>101.40525270757487</v>
      </c>
      <c r="H34" s="22">
        <f>H33*A!S28</f>
        <v>108.14034264512406</v>
      </c>
      <c r="I34" s="22">
        <f>I33*A!T28</f>
        <v>99.937285641316691</v>
      </c>
      <c r="J34" s="22">
        <f>J33*A!U28</f>
        <v>102.75161756922228</v>
      </c>
      <c r="K34" s="22">
        <f>K33*A!V28</f>
        <v>101.28627970862348</v>
      </c>
      <c r="L34" s="22">
        <f>L33*A!W28</f>
        <v>105.18015625000001</v>
      </c>
      <c r="M34" s="22">
        <f>M33*A!X28</f>
        <v>114.59981556587584</v>
      </c>
      <c r="N34" s="22">
        <f>N33*A!Y28</f>
        <v>121.57595059051307</v>
      </c>
      <c r="O34" s="22">
        <f>O33*A!Z28</f>
        <v>129.3328522742294</v>
      </c>
      <c r="P34" s="22">
        <f>P33*A!AA28</f>
        <v>145.51253082156006</v>
      </c>
      <c r="Q34" s="22">
        <f>Q33*A!AB28</f>
        <v>168.88478101962983</v>
      </c>
      <c r="R34" s="22">
        <f>R33*A!AC28</f>
        <v>169.17465318877555</v>
      </c>
      <c r="S34" s="22">
        <f>S33*A!AD28</f>
        <v>173.1450474276885</v>
      </c>
      <c r="T34" s="22">
        <f>T33*A!AE28</f>
        <v>176.70274043342664</v>
      </c>
      <c r="U34" s="22">
        <f>U33*A!AF28</f>
        <v>183.17712364410423</v>
      </c>
      <c r="V34" s="22">
        <f>V33*A!AG28</f>
        <v>174.08227719192391</v>
      </c>
      <c r="W34" s="22">
        <f>W33*A!AH28</f>
        <v>179.50603031698972</v>
      </c>
      <c r="X34" s="22">
        <f>X33*A!AI28</f>
        <v>187.67862028516376</v>
      </c>
      <c r="Y34" s="22">
        <f>Y33*A!AJ28</f>
        <v>193.28653528124997</v>
      </c>
      <c r="Z34" s="22">
        <f>Z33*A!AK28</f>
        <v>194.42871416447372</v>
      </c>
      <c r="AA34" s="22">
        <f>AA33*A!AL28</f>
        <v>27.645938999999998</v>
      </c>
    </row>
    <row r="35" spans="1:27">
      <c r="A35" s="159"/>
      <c r="B35" s="159"/>
      <c r="C35" s="159"/>
      <c r="D35" s="159"/>
      <c r="E35" s="159"/>
      <c r="F35" s="260"/>
      <c r="G35" s="260"/>
      <c r="H35" s="260"/>
      <c r="I35" s="260"/>
      <c r="J35" s="260"/>
      <c r="K35" s="260"/>
      <c r="L35" s="159"/>
      <c r="M35" s="159"/>
      <c r="N35" s="88"/>
      <c r="O35" s="88"/>
      <c r="P35" s="113"/>
      <c r="Q35" s="113"/>
      <c r="R35" s="113"/>
      <c r="S35" s="113"/>
      <c r="T35" s="113"/>
      <c r="U35" s="113"/>
      <c r="V35" s="113"/>
      <c r="W35" s="113"/>
      <c r="X35" s="113"/>
      <c r="Y35" s="3"/>
      <c r="Z35" s="3"/>
    </row>
  </sheetData>
  <pageMargins left="0.7" right="0.7" top="0.75" bottom="0.75" header="0.3" footer="0.3"/>
  <pageSetup paperSize="9"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AB17" sqref="AB17"/>
    </sheetView>
  </sheetViews>
  <sheetFormatPr defaultRowHeight="15"/>
  <cols>
    <col min="1" max="16384" width="8.88671875" style="85"/>
  </cols>
  <sheetData>
    <row r="1" spans="1:1" ht="15.75">
      <c r="A1" s="11" t="s">
        <v>772</v>
      </c>
    </row>
    <row r="2" spans="1:1">
      <c r="A2" s="85" t="s">
        <v>771</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1">
    <pageSetUpPr fitToPage="1"/>
  </sheetPr>
  <dimension ref="A1:H960"/>
  <sheetViews>
    <sheetView zoomScale="75" zoomScaleNormal="75" workbookViewId="0">
      <selection activeCell="AB17" sqref="AB17"/>
    </sheetView>
  </sheetViews>
  <sheetFormatPr defaultRowHeight="12.75"/>
  <cols>
    <col min="1" max="1" width="53.44140625" style="1" customWidth="1"/>
    <col min="2" max="2" width="11.109375" style="1" customWidth="1"/>
    <col min="3" max="3" width="10.88671875" style="1" customWidth="1"/>
    <col min="4" max="5" width="11.109375" style="1" customWidth="1"/>
    <col min="6" max="7" width="8.88671875" style="1"/>
    <col min="8" max="8" width="13.6640625" style="1" customWidth="1"/>
    <col min="9" max="16384" width="8.88671875" style="1"/>
  </cols>
  <sheetData>
    <row r="1" spans="1:8" s="85" customFormat="1" ht="20.25" customHeight="1">
      <c r="A1" s="15" t="s">
        <v>774</v>
      </c>
      <c r="B1" s="5"/>
      <c r="C1" s="4"/>
      <c r="D1" s="4"/>
      <c r="E1" s="20"/>
    </row>
    <row r="2" spans="1:8" s="85" customFormat="1" ht="20.25" customHeight="1">
      <c r="A2" s="106" t="s">
        <v>481</v>
      </c>
      <c r="B2" s="5"/>
      <c r="C2" s="4"/>
      <c r="D2" s="4"/>
      <c r="E2" s="20"/>
    </row>
    <row r="3" spans="1:8" s="85" customFormat="1" ht="24.75" customHeight="1">
      <c r="A3" s="242" t="s">
        <v>420</v>
      </c>
    </row>
    <row r="4" spans="1:8" ht="101.25" customHeight="1">
      <c r="A4" s="118" t="s">
        <v>2</v>
      </c>
      <c r="B4" s="119" t="s">
        <v>537</v>
      </c>
      <c r="C4" s="119" t="s">
        <v>538</v>
      </c>
      <c r="D4" s="119" t="s">
        <v>539</v>
      </c>
      <c r="E4" s="119" t="s">
        <v>511</v>
      </c>
      <c r="H4" s="117"/>
    </row>
    <row r="5" spans="1:8" s="85" customFormat="1" ht="18" customHeight="1">
      <c r="A5" s="5" t="s">
        <v>535</v>
      </c>
      <c r="B5" s="254">
        <f>SUM(B6:B7)</f>
        <v>15565.829</v>
      </c>
      <c r="C5" s="255">
        <v>1</v>
      </c>
      <c r="D5" s="255">
        <f t="shared" ref="D5:D17" si="0">(B5-E5)/E5</f>
        <v>-0.68196655361229164</v>
      </c>
      <c r="E5" s="168">
        <v>48944</v>
      </c>
    </row>
    <row r="6" spans="1:8" s="85" customFormat="1" ht="26.25" customHeight="1">
      <c r="A6" s="44" t="s">
        <v>536</v>
      </c>
      <c r="B6" s="185">
        <v>14209.867</v>
      </c>
      <c r="C6" s="255">
        <f>C5-C7</f>
        <v>0.9128885458011905</v>
      </c>
      <c r="D6" s="255">
        <f t="shared" si="0"/>
        <v>-0.67978486118622683</v>
      </c>
      <c r="E6" s="168">
        <v>44376</v>
      </c>
    </row>
    <row r="7" spans="1:8" s="85" customFormat="1" ht="25.5" customHeight="1">
      <c r="A7" s="44" t="s">
        <v>522</v>
      </c>
      <c r="B7" s="168">
        <v>1355.962</v>
      </c>
      <c r="C7" s="256">
        <f>B7/B5</f>
        <v>8.711145419880946E-2</v>
      </c>
      <c r="D7" s="255">
        <f t="shared" si="0"/>
        <v>-0.7031606830122592</v>
      </c>
      <c r="E7" s="168">
        <f>E5-E6</f>
        <v>4568</v>
      </c>
    </row>
    <row r="8" spans="1:8" s="85" customFormat="1" ht="25.5" customHeight="1">
      <c r="A8" s="5" t="s">
        <v>512</v>
      </c>
      <c r="B8" s="169">
        <v>319.40800000000002</v>
      </c>
      <c r="C8" s="257">
        <f t="shared" ref="C8:C17" si="1">B8/B$5</f>
        <v>2.0519819406984365E-2</v>
      </c>
      <c r="D8" s="255">
        <f t="shared" si="0"/>
        <v>-0.74071626757670761</v>
      </c>
      <c r="E8" s="87">
        <v>1231.886</v>
      </c>
    </row>
    <row r="9" spans="1:8" s="85" customFormat="1" ht="18" customHeight="1">
      <c r="A9" s="5" t="s">
        <v>513</v>
      </c>
      <c r="B9" s="169">
        <v>416.27600000000001</v>
      </c>
      <c r="C9" s="257">
        <f t="shared" si="1"/>
        <v>2.6742938008634171E-2</v>
      </c>
      <c r="D9" s="255">
        <f t="shared" si="0"/>
        <v>-0.50213128321907485</v>
      </c>
      <c r="E9" s="87">
        <v>836.11599999999999</v>
      </c>
    </row>
    <row r="10" spans="1:8" s="85" customFormat="1" ht="18" customHeight="1">
      <c r="A10" s="5" t="s">
        <v>514</v>
      </c>
      <c r="B10" s="169">
        <v>305.83999999999997</v>
      </c>
      <c r="C10" s="257">
        <f t="shared" si="1"/>
        <v>1.9648166506261888E-2</v>
      </c>
      <c r="D10" s="255">
        <f t="shared" si="0"/>
        <v>-0.57861031236351068</v>
      </c>
      <c r="E10" s="87">
        <v>725.78899999999999</v>
      </c>
    </row>
    <row r="11" spans="1:8" s="85" customFormat="1" ht="18" customHeight="1">
      <c r="A11" s="5" t="s">
        <v>515</v>
      </c>
      <c r="B11" s="169">
        <v>117.58</v>
      </c>
      <c r="C11" s="257">
        <f t="shared" si="1"/>
        <v>7.5537255355946674E-3</v>
      </c>
      <c r="D11" s="255">
        <f t="shared" si="0"/>
        <v>-0.78070510823931827</v>
      </c>
      <c r="E11" s="87">
        <v>536.173</v>
      </c>
    </row>
    <row r="12" spans="1:8" s="85" customFormat="1" ht="18" customHeight="1">
      <c r="A12" s="5" t="s">
        <v>516</v>
      </c>
      <c r="B12" s="169">
        <v>42.936</v>
      </c>
      <c r="C12" s="257">
        <f t="shared" si="1"/>
        <v>2.7583497159065539E-3</v>
      </c>
      <c r="D12" s="255">
        <f t="shared" si="0"/>
        <v>-0.80912243264870631</v>
      </c>
      <c r="E12" s="87">
        <v>224.94</v>
      </c>
    </row>
    <row r="13" spans="1:8" s="85" customFormat="1" ht="18" customHeight="1">
      <c r="A13" s="5" t="s">
        <v>517</v>
      </c>
      <c r="B13" s="169">
        <v>57.485999999999997</v>
      </c>
      <c r="C13" s="257">
        <f t="shared" si="1"/>
        <v>3.6930895232113879E-3</v>
      </c>
      <c r="D13" s="255">
        <f t="shared" si="0"/>
        <v>-0.7962825805765722</v>
      </c>
      <c r="E13" s="87">
        <v>282.185</v>
      </c>
    </row>
    <row r="14" spans="1:8" s="85" customFormat="1" ht="18" customHeight="1">
      <c r="A14" s="5" t="s">
        <v>518</v>
      </c>
      <c r="B14" s="169">
        <v>39.402000000000001</v>
      </c>
      <c r="C14" s="257">
        <f t="shared" si="1"/>
        <v>2.5313139441529263E-3</v>
      </c>
      <c r="D14" s="255">
        <f t="shared" si="0"/>
        <v>-0.8777542675246186</v>
      </c>
      <c r="E14" s="87">
        <v>322.31799999999998</v>
      </c>
    </row>
    <row r="15" spans="1:8" s="85" customFormat="1" ht="18" customHeight="1">
      <c r="A15" s="5" t="s">
        <v>519</v>
      </c>
      <c r="B15" s="169">
        <v>35.682000000000002</v>
      </c>
      <c r="C15" s="257">
        <f t="shared" si="1"/>
        <v>2.2923289212543707E-3</v>
      </c>
      <c r="D15" s="255">
        <f t="shared" si="0"/>
        <v>-0.75694453905153736</v>
      </c>
      <c r="E15" s="87">
        <v>146.80600000000001</v>
      </c>
    </row>
    <row r="16" spans="1:8" s="85" customFormat="1" ht="18" customHeight="1">
      <c r="A16" s="5" t="s">
        <v>520</v>
      </c>
      <c r="B16" s="169">
        <v>15.462</v>
      </c>
      <c r="C16" s="257">
        <f t="shared" si="1"/>
        <v>9.9332968388641564E-4</v>
      </c>
      <c r="D16" s="255">
        <f t="shared" si="0"/>
        <v>-0.9165091741633099</v>
      </c>
      <c r="E16" s="87">
        <v>185.19399999999999</v>
      </c>
    </row>
    <row r="17" spans="1:5" s="85" customFormat="1" ht="18" customHeight="1">
      <c r="A17" s="5" t="s">
        <v>521</v>
      </c>
      <c r="B17" s="169">
        <v>5.89</v>
      </c>
      <c r="C17" s="257">
        <f t="shared" si="1"/>
        <v>3.7839295292271292E-4</v>
      </c>
      <c r="D17" s="255">
        <f t="shared" si="0"/>
        <v>-0.92223703840618931</v>
      </c>
      <c r="E17" s="87">
        <v>75.742999999999995</v>
      </c>
    </row>
    <row r="18" spans="1:5" ht="18" customHeight="1"/>
    <row r="19" spans="1:5" ht="18" customHeight="1">
      <c r="A19" s="21"/>
      <c r="B19" s="195"/>
      <c r="C19" s="85"/>
      <c r="D19" s="85"/>
    </row>
    <row r="20" spans="1:5" ht="15" customHeight="1">
      <c r="D20" s="1">
        <f>B6/B5*100</f>
        <v>91.288854580119065</v>
      </c>
    </row>
    <row r="21" spans="1:5" ht="15" customHeight="1"/>
    <row r="22" spans="1:5" ht="15" customHeight="1"/>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row r="625" s="1" customFormat="1" ht="15" customHeight="1"/>
    <row r="626" s="1" customFormat="1" ht="15" customHeight="1"/>
    <row r="627" s="1" customFormat="1" ht="15" customHeight="1"/>
    <row r="628" s="1" customFormat="1" ht="15" customHeight="1"/>
    <row r="629" s="1" customFormat="1" ht="15" customHeight="1"/>
    <row r="630" s="1" customFormat="1" ht="15" customHeight="1"/>
    <row r="631" s="1" customFormat="1" ht="15" customHeight="1"/>
    <row r="632" s="1" customFormat="1" ht="15" customHeight="1"/>
    <row r="633" s="1" customFormat="1" ht="15" customHeight="1"/>
    <row r="634" s="1" customFormat="1" ht="15" customHeight="1"/>
    <row r="635" s="1" customFormat="1" ht="15" customHeight="1"/>
    <row r="636" s="1" customFormat="1" ht="15" customHeight="1"/>
    <row r="637" s="1" customFormat="1" ht="15" customHeight="1"/>
    <row r="638" s="1" customFormat="1" ht="15" customHeight="1"/>
    <row r="639" s="1" customFormat="1" ht="15" customHeight="1"/>
    <row r="640" s="1" customFormat="1" ht="15" customHeight="1"/>
    <row r="641" s="1" customFormat="1" ht="15" customHeight="1"/>
    <row r="642" s="1" customFormat="1" ht="15" customHeight="1"/>
    <row r="643" s="1" customFormat="1" ht="15" customHeight="1"/>
    <row r="644" s="1" customFormat="1" ht="15" customHeight="1"/>
    <row r="645" s="1" customFormat="1" ht="15" customHeight="1"/>
    <row r="646" s="1" customFormat="1" ht="15" customHeight="1"/>
    <row r="647" s="1" customFormat="1" ht="15" customHeight="1"/>
    <row r="648" s="1" customFormat="1" ht="15" customHeight="1"/>
    <row r="649" s="1" customFormat="1" ht="15" customHeight="1"/>
    <row r="650" s="1" customFormat="1" ht="15" customHeight="1"/>
    <row r="651" s="1" customFormat="1" ht="15" customHeight="1"/>
    <row r="652" s="1" customFormat="1" ht="15" customHeight="1"/>
    <row r="653" s="1" customFormat="1" ht="15" customHeight="1"/>
    <row r="654" s="1" customFormat="1" ht="15" customHeight="1"/>
    <row r="655" s="1" customFormat="1" ht="15" customHeight="1"/>
    <row r="656" s="1" customFormat="1" ht="15" customHeight="1"/>
    <row r="657" s="1" customFormat="1" ht="15" customHeight="1"/>
    <row r="658" s="1" customFormat="1" ht="15" customHeight="1"/>
    <row r="659" s="1" customFormat="1" ht="15" customHeight="1"/>
    <row r="660" s="1" customFormat="1" ht="15" customHeight="1"/>
    <row r="661" s="1" customFormat="1" ht="15" customHeight="1"/>
    <row r="662" s="1" customFormat="1" ht="15" customHeight="1"/>
    <row r="663" s="1" customFormat="1" ht="15" customHeight="1"/>
    <row r="664" s="1" customFormat="1" ht="15" customHeight="1"/>
    <row r="665" s="1" customFormat="1" ht="15" customHeight="1"/>
    <row r="666" s="1" customFormat="1" ht="15" customHeight="1"/>
    <row r="667" s="1" customFormat="1" ht="15" customHeight="1"/>
    <row r="668" s="1" customFormat="1" ht="15" customHeight="1"/>
    <row r="669" s="1" customFormat="1" ht="15" customHeight="1"/>
    <row r="670" s="1" customFormat="1" ht="15" customHeight="1"/>
    <row r="671" s="1" customFormat="1" ht="15" customHeight="1"/>
    <row r="672" s="1" customFormat="1" ht="15" customHeight="1"/>
    <row r="673" s="1" customFormat="1" ht="15" customHeight="1"/>
    <row r="674" s="1" customFormat="1" ht="15" customHeight="1"/>
    <row r="675" s="1" customFormat="1" ht="15" customHeight="1"/>
    <row r="676" s="1" customFormat="1" ht="15" customHeight="1"/>
    <row r="677" s="1" customFormat="1" ht="15" customHeight="1"/>
    <row r="678" s="1" customFormat="1" ht="15" customHeight="1"/>
    <row r="679" s="1" customFormat="1" ht="15" customHeight="1"/>
    <row r="680" s="1" customFormat="1" ht="15" customHeight="1"/>
    <row r="681" s="1" customFormat="1" ht="15" customHeight="1"/>
    <row r="682" s="1" customFormat="1" ht="15" customHeight="1"/>
    <row r="683" s="1" customFormat="1" ht="15" customHeight="1"/>
    <row r="684" s="1" customFormat="1" ht="15" customHeight="1"/>
    <row r="685" s="1" customFormat="1" ht="15" customHeight="1"/>
    <row r="686" s="1" customFormat="1" ht="15" customHeight="1"/>
    <row r="687" s="1" customFormat="1" ht="15" customHeight="1"/>
    <row r="688" s="1" customFormat="1" ht="15" customHeight="1"/>
    <row r="689" s="1" customFormat="1" ht="15" customHeight="1"/>
    <row r="690" s="1" customFormat="1" ht="15" customHeight="1"/>
    <row r="691" s="1" customFormat="1" ht="15" customHeight="1"/>
    <row r="692" s="1" customFormat="1" ht="15" customHeight="1"/>
    <row r="693" s="1" customFormat="1" ht="15" customHeight="1"/>
    <row r="694" s="1" customFormat="1" ht="15" customHeight="1"/>
    <row r="695" s="1" customFormat="1" ht="15" customHeight="1"/>
    <row r="696" s="1" customFormat="1" ht="15" customHeight="1"/>
    <row r="697" s="1" customFormat="1" ht="15" customHeight="1"/>
    <row r="698" s="1" customFormat="1" ht="15" customHeight="1"/>
    <row r="699" s="1" customFormat="1" ht="15" customHeight="1"/>
    <row r="700" s="1" customFormat="1" ht="15" customHeight="1"/>
    <row r="701" s="1" customFormat="1" ht="15" customHeight="1"/>
    <row r="702" s="1" customFormat="1" ht="15" customHeight="1"/>
    <row r="703" s="1" customFormat="1" ht="15" customHeight="1"/>
    <row r="704" s="1" customFormat="1" ht="15" customHeight="1"/>
    <row r="705" s="1" customFormat="1" ht="15" customHeight="1"/>
    <row r="706" s="1" customFormat="1" ht="15" customHeight="1"/>
    <row r="707" s="1" customFormat="1" ht="15" customHeight="1"/>
    <row r="708" s="1" customFormat="1" ht="15" customHeight="1"/>
    <row r="709" s="1" customFormat="1" ht="15" customHeight="1"/>
    <row r="710" s="1" customFormat="1" ht="15" customHeight="1"/>
    <row r="711" s="1" customFormat="1" ht="15" customHeight="1"/>
    <row r="712" s="1" customFormat="1" ht="15" customHeight="1"/>
    <row r="713" s="1" customFormat="1" ht="15" customHeight="1"/>
    <row r="714" s="1" customFormat="1" ht="15" customHeight="1"/>
    <row r="715" s="1" customFormat="1" ht="15" customHeight="1"/>
    <row r="716" s="1" customFormat="1" ht="15" customHeight="1"/>
    <row r="717" s="1" customFormat="1" ht="15" customHeight="1"/>
    <row r="718" s="1" customFormat="1" ht="15" customHeight="1"/>
    <row r="719" s="1" customFormat="1" ht="15" customHeight="1"/>
    <row r="720" s="1" customFormat="1" ht="15" customHeight="1"/>
    <row r="721" s="1" customFormat="1" ht="15" customHeight="1"/>
    <row r="722" s="1" customFormat="1" ht="15" customHeight="1"/>
    <row r="723" s="1" customFormat="1" ht="15" customHeight="1"/>
    <row r="724" s="1" customFormat="1" ht="15" customHeight="1"/>
    <row r="725" s="1" customFormat="1" ht="15" customHeight="1"/>
    <row r="726" s="1" customFormat="1" ht="15" customHeight="1"/>
    <row r="727" s="1" customFormat="1" ht="15" customHeight="1"/>
    <row r="728" s="1" customFormat="1" ht="15" customHeight="1"/>
    <row r="729" s="1" customFormat="1" ht="15" customHeight="1"/>
    <row r="730" s="1" customFormat="1" ht="15" customHeight="1"/>
    <row r="731" s="1" customFormat="1" ht="15" customHeight="1"/>
    <row r="732" s="1" customFormat="1" ht="15" customHeight="1"/>
    <row r="733" s="1" customFormat="1" ht="15" customHeight="1"/>
    <row r="734" s="1" customFormat="1" ht="15" customHeight="1"/>
    <row r="735" s="1" customFormat="1" ht="15" customHeight="1"/>
    <row r="736" s="1" customFormat="1" ht="15" customHeight="1"/>
    <row r="737" s="1" customFormat="1" ht="15" customHeight="1"/>
    <row r="738" s="1" customFormat="1" ht="15" customHeight="1"/>
    <row r="739" s="1" customFormat="1" ht="15" customHeight="1"/>
    <row r="740" s="1" customFormat="1" ht="15" customHeight="1"/>
    <row r="741" s="1" customFormat="1" ht="15" customHeight="1"/>
    <row r="742" s="1" customFormat="1" ht="15" customHeight="1"/>
    <row r="743" s="1" customFormat="1" ht="15" customHeight="1"/>
    <row r="744" s="1" customFormat="1" ht="15" customHeight="1"/>
    <row r="745" s="1" customFormat="1" ht="15" customHeight="1"/>
    <row r="746" s="1" customFormat="1" ht="15" customHeight="1"/>
    <row r="747" s="1" customFormat="1" ht="15" customHeight="1"/>
    <row r="748" s="1" customFormat="1" ht="15" customHeight="1"/>
    <row r="749" s="1" customFormat="1" ht="15" customHeight="1"/>
    <row r="750" s="1" customFormat="1" ht="15" customHeight="1"/>
    <row r="751" s="1" customFormat="1" ht="15" customHeight="1"/>
    <row r="752" s="1" customFormat="1" ht="15" customHeight="1"/>
    <row r="753" s="1" customFormat="1" ht="15" customHeight="1"/>
    <row r="754" s="1" customFormat="1" ht="15" customHeight="1"/>
    <row r="755" s="1" customFormat="1" ht="15" customHeight="1"/>
    <row r="756" s="1" customFormat="1" ht="15" customHeight="1"/>
    <row r="757" s="1" customFormat="1" ht="15" customHeight="1"/>
    <row r="758" s="1" customFormat="1" ht="15" customHeight="1"/>
    <row r="759" s="1" customFormat="1" ht="15" customHeight="1"/>
    <row r="760" s="1" customFormat="1" ht="15" customHeight="1"/>
    <row r="761" s="1" customFormat="1" ht="15" customHeight="1"/>
    <row r="762" s="1" customFormat="1" ht="15" customHeight="1"/>
    <row r="763" s="1" customFormat="1" ht="15" customHeight="1"/>
    <row r="764" s="1" customFormat="1" ht="15" customHeight="1"/>
    <row r="765" s="1" customFormat="1" ht="15" customHeight="1"/>
    <row r="766" s="1" customFormat="1" ht="15" customHeight="1"/>
    <row r="767" s="1" customFormat="1" ht="15" customHeight="1"/>
    <row r="768" s="1" customFormat="1" ht="15" customHeight="1"/>
    <row r="769" s="1" customFormat="1" ht="15" customHeight="1"/>
    <row r="770" s="1" customFormat="1" ht="15" customHeight="1"/>
    <row r="771" s="1" customFormat="1" ht="15" customHeight="1"/>
    <row r="772" s="1" customFormat="1" ht="15" customHeight="1"/>
    <row r="773" s="1" customFormat="1" ht="15" customHeight="1"/>
    <row r="774" s="1" customFormat="1" ht="15" customHeight="1"/>
    <row r="775" s="1" customFormat="1" ht="15" customHeight="1"/>
    <row r="776" s="1" customFormat="1" ht="15" customHeight="1"/>
    <row r="777" s="1" customFormat="1" ht="15" customHeight="1"/>
    <row r="778" s="1" customFormat="1" ht="15" customHeight="1"/>
    <row r="779" s="1" customFormat="1" ht="15" customHeight="1"/>
    <row r="780" s="1" customFormat="1" ht="15" customHeight="1"/>
    <row r="781" s="1" customFormat="1" ht="15" customHeight="1"/>
    <row r="782" s="1" customFormat="1" ht="15" customHeight="1"/>
    <row r="783" s="1" customFormat="1" ht="15" customHeight="1"/>
    <row r="784" s="1" customFormat="1" ht="15" customHeight="1"/>
    <row r="785" s="1" customFormat="1" ht="15" customHeight="1"/>
    <row r="786" s="1" customFormat="1" ht="15" customHeight="1"/>
    <row r="787" s="1" customFormat="1" ht="15" customHeight="1"/>
    <row r="788" s="1" customFormat="1" ht="15" customHeight="1"/>
    <row r="789" s="1" customFormat="1" ht="15" customHeight="1"/>
    <row r="790" s="1" customFormat="1" ht="15" customHeight="1"/>
    <row r="791" s="1" customFormat="1" ht="15" customHeight="1"/>
    <row r="792" s="1" customFormat="1" ht="15" customHeight="1"/>
    <row r="793" s="1" customFormat="1" ht="15" customHeight="1"/>
    <row r="794" s="1" customFormat="1" ht="15" customHeight="1"/>
    <row r="795" s="1" customFormat="1" ht="15" customHeight="1"/>
    <row r="796" s="1" customFormat="1" ht="15" customHeight="1"/>
    <row r="797" s="1" customFormat="1" ht="15" customHeight="1"/>
    <row r="798" s="1" customFormat="1" ht="15" customHeight="1"/>
    <row r="799" s="1" customFormat="1" ht="15" customHeight="1"/>
    <row r="800" s="1" customFormat="1" ht="15" customHeight="1"/>
    <row r="801" s="1" customFormat="1" ht="15" customHeight="1"/>
    <row r="802" s="1" customFormat="1" ht="15" customHeight="1"/>
    <row r="803" s="1" customFormat="1" ht="15" customHeight="1"/>
    <row r="804" s="1" customFormat="1" ht="15" customHeight="1"/>
    <row r="805" s="1" customFormat="1" ht="15" customHeight="1"/>
    <row r="806" s="1" customFormat="1" ht="15" customHeight="1"/>
    <row r="807" s="1" customFormat="1" ht="15" customHeight="1"/>
    <row r="808" s="1" customFormat="1" ht="15" customHeight="1"/>
    <row r="809" s="1" customFormat="1" ht="15" customHeight="1"/>
    <row r="810" s="1" customFormat="1" ht="15" customHeight="1"/>
    <row r="811" s="1" customFormat="1" ht="15" customHeight="1"/>
    <row r="812" s="1" customFormat="1" ht="15" customHeight="1"/>
    <row r="813" s="1" customFormat="1" ht="15" customHeight="1"/>
    <row r="814" s="1" customFormat="1" ht="15" customHeight="1"/>
    <row r="815" s="1" customFormat="1" ht="15" customHeight="1"/>
    <row r="816" s="1" customFormat="1" ht="15" customHeight="1"/>
    <row r="817" s="1" customFormat="1" ht="15" customHeight="1"/>
    <row r="818" s="1" customFormat="1" ht="15" customHeight="1"/>
    <row r="819" s="1" customFormat="1" ht="15" customHeight="1"/>
    <row r="820" s="1" customFormat="1" ht="15" customHeight="1"/>
    <row r="821" s="1" customFormat="1" ht="15" customHeight="1"/>
    <row r="822" s="1" customFormat="1" ht="15" customHeight="1"/>
    <row r="823" s="1" customFormat="1" ht="15" customHeight="1"/>
    <row r="824" s="1" customFormat="1" ht="15" customHeight="1"/>
    <row r="825" s="1" customFormat="1" ht="15" customHeight="1"/>
    <row r="826" s="1" customFormat="1" ht="15" customHeight="1"/>
    <row r="827" s="1" customFormat="1" ht="15" customHeight="1"/>
    <row r="828" s="1" customFormat="1" ht="15" customHeight="1"/>
    <row r="829" s="1" customFormat="1" ht="15" customHeight="1"/>
    <row r="830" s="1" customFormat="1" ht="15" customHeight="1"/>
    <row r="831" s="1" customFormat="1" ht="15" customHeight="1"/>
    <row r="832" s="1" customFormat="1" ht="15" customHeight="1"/>
    <row r="833" s="1" customFormat="1" ht="15" customHeight="1"/>
    <row r="834" s="1" customFormat="1" ht="15" customHeight="1"/>
    <row r="835" s="1" customFormat="1" ht="15" customHeight="1"/>
    <row r="836" s="1" customFormat="1" ht="15" customHeight="1"/>
    <row r="837" s="1" customFormat="1" ht="15" customHeight="1"/>
    <row r="838" s="1" customFormat="1" ht="15" customHeight="1"/>
    <row r="839" s="1" customFormat="1" ht="15" customHeight="1"/>
    <row r="840" s="1" customFormat="1" ht="15" customHeight="1"/>
    <row r="841" s="1" customFormat="1" ht="15" customHeight="1"/>
    <row r="842" s="1" customFormat="1" ht="15" customHeight="1"/>
    <row r="843" s="1" customFormat="1" ht="15" customHeight="1"/>
    <row r="844" s="1" customFormat="1" ht="15" customHeight="1"/>
    <row r="845" s="1" customFormat="1" ht="15" customHeight="1"/>
    <row r="846" s="1" customFormat="1" ht="15" customHeight="1"/>
    <row r="847" s="1" customFormat="1" ht="15" customHeight="1"/>
    <row r="848" s="1" customFormat="1" ht="15" customHeight="1"/>
    <row r="849" s="1" customFormat="1" ht="15" customHeight="1"/>
    <row r="850" s="1" customFormat="1" ht="15" customHeight="1"/>
    <row r="851" s="1" customFormat="1" ht="15" customHeight="1"/>
    <row r="852" s="1" customFormat="1" ht="15" customHeight="1"/>
    <row r="853" s="1" customFormat="1" ht="15" customHeight="1"/>
    <row r="854" s="1" customFormat="1" ht="15" customHeight="1"/>
    <row r="855" s="1" customFormat="1" ht="15" customHeight="1"/>
    <row r="856" s="1" customFormat="1" ht="15" customHeight="1"/>
    <row r="857" s="1" customFormat="1" ht="15" customHeight="1"/>
    <row r="858" s="1" customFormat="1" ht="15" customHeight="1"/>
    <row r="859" s="1" customFormat="1" ht="15" customHeight="1"/>
    <row r="860" s="1" customFormat="1" ht="15" customHeight="1"/>
    <row r="861" s="1" customFormat="1" ht="15" customHeight="1"/>
    <row r="862" s="1" customFormat="1" ht="15" customHeight="1"/>
    <row r="863" s="1" customFormat="1" ht="15" customHeight="1"/>
    <row r="864" s="1" customFormat="1" ht="15" customHeight="1"/>
    <row r="865" s="1" customFormat="1" ht="15" customHeight="1"/>
    <row r="866" s="1" customFormat="1" ht="15" customHeight="1"/>
    <row r="867" s="1" customFormat="1" ht="15" customHeight="1"/>
    <row r="868" s="1" customFormat="1" ht="15" customHeight="1"/>
    <row r="869" s="1" customFormat="1" ht="15" customHeight="1"/>
    <row r="870" s="1" customFormat="1" ht="15" customHeight="1"/>
    <row r="871" s="1" customFormat="1" ht="15" customHeight="1"/>
    <row r="872" s="1" customFormat="1" ht="15" customHeight="1"/>
    <row r="873" s="1" customFormat="1" ht="15" customHeight="1"/>
    <row r="874" s="1" customFormat="1" ht="15" customHeight="1"/>
    <row r="875" s="1" customFormat="1" ht="15" customHeight="1"/>
    <row r="876" s="1" customFormat="1" ht="15" customHeight="1"/>
    <row r="877" s="1" customFormat="1" ht="15" customHeight="1"/>
    <row r="878" s="1" customFormat="1" ht="15" customHeight="1"/>
    <row r="879" s="1" customFormat="1" ht="15" customHeight="1"/>
    <row r="880" s="1" customFormat="1" ht="15" customHeight="1"/>
    <row r="881" s="1" customFormat="1" ht="15" customHeight="1"/>
    <row r="882" s="1" customFormat="1" ht="15" customHeight="1"/>
    <row r="883" s="1" customFormat="1" ht="15" customHeight="1"/>
    <row r="884" s="1" customFormat="1" ht="15" customHeight="1"/>
    <row r="885" s="1" customFormat="1" ht="15" customHeight="1"/>
    <row r="886" s="1" customFormat="1" ht="15" customHeight="1"/>
    <row r="887" s="1" customFormat="1" ht="15" customHeight="1"/>
    <row r="888" s="1" customFormat="1" ht="15" customHeight="1"/>
    <row r="889" s="1" customFormat="1" ht="15" customHeight="1"/>
    <row r="890" s="1" customFormat="1" ht="15" customHeight="1"/>
    <row r="891" s="1" customFormat="1" ht="15" customHeight="1"/>
    <row r="892" s="1" customFormat="1" ht="15" customHeight="1"/>
    <row r="893" s="1" customFormat="1" ht="15" customHeight="1"/>
    <row r="894" s="1" customFormat="1" ht="15" customHeight="1"/>
    <row r="895" s="1" customFormat="1" ht="15" customHeight="1"/>
    <row r="896" s="1" customFormat="1" ht="15" customHeight="1"/>
    <row r="897" s="1" customFormat="1" ht="15" customHeight="1"/>
    <row r="898" s="1" customFormat="1" ht="15" customHeight="1"/>
    <row r="899" s="1" customFormat="1" ht="15" customHeight="1"/>
    <row r="900" s="1" customFormat="1" ht="15" customHeight="1"/>
    <row r="901" s="1" customFormat="1" ht="15" customHeight="1"/>
    <row r="902" s="1" customFormat="1" ht="15" customHeight="1"/>
    <row r="903" s="1" customFormat="1" ht="15" customHeight="1"/>
    <row r="904" s="1" customFormat="1" ht="15" customHeight="1"/>
    <row r="905" s="1" customFormat="1" ht="15" customHeight="1"/>
    <row r="906" s="1" customFormat="1" ht="15" customHeight="1"/>
    <row r="907" s="1" customFormat="1" ht="15" customHeight="1"/>
    <row r="908" s="1" customFormat="1" ht="15" customHeight="1"/>
    <row r="909" s="1" customFormat="1" ht="15" customHeight="1"/>
    <row r="910" s="1" customFormat="1" ht="15" customHeight="1"/>
    <row r="911" s="1" customFormat="1" ht="15" customHeight="1"/>
    <row r="912" s="1" customFormat="1" ht="15" customHeight="1"/>
    <row r="913" s="1" customFormat="1" ht="15" customHeight="1"/>
    <row r="914" s="1" customFormat="1" ht="15" customHeight="1"/>
    <row r="915" s="1" customFormat="1" ht="15" customHeight="1"/>
    <row r="916" s="1" customFormat="1" ht="15" customHeight="1"/>
    <row r="917" s="1" customFormat="1" ht="15" customHeight="1"/>
    <row r="918" s="1" customFormat="1" ht="15" customHeight="1"/>
    <row r="919" s="1" customFormat="1" ht="15" customHeight="1"/>
    <row r="920" s="1" customFormat="1" ht="15" customHeight="1"/>
    <row r="921" s="1" customFormat="1" ht="15" customHeight="1"/>
    <row r="922" s="1" customFormat="1" ht="15" customHeight="1"/>
    <row r="923" s="1" customFormat="1" ht="15" customHeight="1"/>
    <row r="924" s="1" customFormat="1" ht="15" customHeight="1"/>
    <row r="925" s="1" customFormat="1" ht="15" customHeight="1"/>
    <row r="926" s="1" customFormat="1" ht="15" customHeight="1"/>
    <row r="927" s="1" customFormat="1" ht="15" customHeight="1"/>
    <row r="928" s="1" customFormat="1" ht="15" customHeight="1"/>
    <row r="929" s="1" customFormat="1" ht="15" customHeight="1"/>
    <row r="930" s="1" customFormat="1" ht="15" customHeight="1"/>
    <row r="931" s="1" customFormat="1" ht="15" customHeight="1"/>
    <row r="932" s="1" customFormat="1" ht="15" customHeight="1"/>
    <row r="933" s="1" customFormat="1" ht="15" customHeight="1"/>
    <row r="934" s="1" customFormat="1" ht="15" customHeight="1"/>
    <row r="935" s="1" customFormat="1" ht="15" customHeight="1"/>
    <row r="936" s="1" customFormat="1" ht="15" customHeight="1"/>
    <row r="937" s="1" customFormat="1" ht="15" customHeight="1"/>
    <row r="938" s="1" customFormat="1" ht="15" customHeight="1"/>
    <row r="939" s="1" customFormat="1" ht="15" customHeight="1"/>
    <row r="940" s="1" customFormat="1" ht="15" customHeight="1"/>
    <row r="941" s="1" customFormat="1" ht="15" customHeight="1"/>
    <row r="942" s="1" customFormat="1" ht="15" customHeight="1"/>
    <row r="943" s="1" customFormat="1" ht="15" customHeight="1"/>
    <row r="944" s="1" customFormat="1" ht="15" customHeight="1"/>
    <row r="945" s="1" customFormat="1" ht="15" customHeight="1"/>
    <row r="946" s="1" customFormat="1" ht="15" customHeight="1"/>
    <row r="947" s="1" customFormat="1" ht="15" customHeight="1"/>
    <row r="948" s="1" customFormat="1" ht="15" customHeight="1"/>
    <row r="949" s="1" customFormat="1" ht="15" customHeight="1"/>
    <row r="950" s="1" customFormat="1" ht="15" customHeight="1"/>
    <row r="951" s="1" customFormat="1" ht="15" customHeight="1"/>
    <row r="952" s="1" customFormat="1" ht="15" customHeight="1"/>
    <row r="953" s="1" customFormat="1" ht="15" customHeight="1"/>
    <row r="954" s="1" customFormat="1" ht="15" customHeight="1"/>
    <row r="955" s="1" customFormat="1" ht="15" customHeight="1"/>
    <row r="956" s="1" customFormat="1" ht="15" customHeight="1"/>
    <row r="957" s="1" customFormat="1" ht="15" customHeight="1"/>
    <row r="958" s="1" customFormat="1" ht="15" customHeight="1"/>
    <row r="959" s="1" customFormat="1" ht="15" customHeight="1"/>
    <row r="960" s="1" customFormat="1" ht="15" customHeight="1"/>
  </sheetData>
  <phoneticPr fontId="0"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 MT,Bold"&amp;16RAIL SERVICES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A37370828</value>
    </field>
    <field name="Objective-Title">
      <value order="0">STS - Chapter 07 - Rail - Reference tables</value>
    </field>
    <field name="Objective-Description">
      <value order="0"/>
    </field>
    <field name="Objective-CreationStamp">
      <value order="0">2021-07-05T10:52:02Z</value>
    </field>
    <field name="Objective-IsApproved">
      <value order="0">false</value>
    </field>
    <field name="Objective-IsPublished">
      <value order="0">true</value>
    </field>
    <field name="Objective-DatePublished">
      <value order="0">2023-02-23T08:30:32Z</value>
    </field>
    <field name="Objective-ModificationStamp">
      <value order="0">2023-02-23T08:30:32Z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vA63498113</value>
    </field>
    <field name="Objective-Version">
      <value order="0">18.0</value>
    </field>
    <field name="Objective-VersionNumber">
      <value order="0">18</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17</vt:i4>
      </vt:variant>
    </vt:vector>
  </HeadingPairs>
  <TitlesOfParts>
    <vt:vector size="45" baseType="lpstr">
      <vt:lpstr>comments</vt:lpstr>
      <vt:lpstr>compare with ScotRail</vt:lpstr>
      <vt:lpstr>Contents</vt:lpstr>
      <vt:lpstr>Fig 7.1-7.2</vt:lpstr>
      <vt:lpstr>Notes</vt:lpstr>
      <vt:lpstr>T7.1 </vt:lpstr>
      <vt:lpstr>T7.2</vt:lpstr>
      <vt:lpstr>T7.3</vt:lpstr>
      <vt:lpstr>T7.4</vt:lpstr>
      <vt:lpstr>T7.5</vt:lpstr>
      <vt:lpstr>T7.6a</vt:lpstr>
      <vt:lpstr>T7.6b</vt:lpstr>
      <vt:lpstr>T7.6c</vt:lpstr>
      <vt:lpstr>t7.7</vt:lpstr>
      <vt:lpstr>T7.8</vt:lpstr>
      <vt:lpstr>T7.8 cont'd</vt:lpstr>
      <vt:lpstr>T7.9</vt:lpstr>
      <vt:lpstr>T7.10</vt:lpstr>
      <vt:lpstr>T7.11</vt:lpstr>
      <vt:lpstr>7.12</vt:lpstr>
      <vt:lpstr>T7.14</vt:lpstr>
      <vt:lpstr>T7.15</vt:lpstr>
      <vt:lpstr>T7.16</vt:lpstr>
      <vt:lpstr>T7.17</vt:lpstr>
      <vt:lpstr>T7.18</vt:lpstr>
      <vt:lpstr>T7.19</vt:lpstr>
      <vt:lpstr>T7.20</vt:lpstr>
      <vt:lpstr>A</vt:lpstr>
      <vt:lpstr>MACROS</vt:lpstr>
      <vt:lpstr>MENU</vt:lpstr>
      <vt:lpstr>A!Print_Area</vt:lpstr>
      <vt:lpstr>'Fig 7.1-7.2'!Print_Area</vt:lpstr>
      <vt:lpstr>'T7.1 '!Print_Area</vt:lpstr>
      <vt:lpstr>T7.11!Print_Area</vt:lpstr>
      <vt:lpstr>T7.18!Print_Area</vt:lpstr>
      <vt:lpstr>T7.4!Print_Area</vt:lpstr>
      <vt:lpstr>T7.6a!Print_Area</vt:lpstr>
      <vt:lpstr>T7.6c!Print_Area</vt:lpstr>
      <vt:lpstr>t7.7!Print_Area</vt:lpstr>
      <vt:lpstr>T7.8!Print_Area</vt:lpstr>
      <vt:lpstr>'T7.8 cont''d'!Print_Area</vt:lpstr>
      <vt:lpstr>T7.9!Print_Area</vt:lpstr>
      <vt:lpstr>TIME</vt:lpstr>
      <vt:lpstr>UNIT</vt:lpstr>
      <vt:lpstr>WHOLE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2021-03-05T11:41:31Z</cp:lastPrinted>
  <dcterms:created xsi:type="dcterms:W3CDTF">1999-02-24T15:41:12Z</dcterms:created>
  <dcterms:modified xsi:type="dcterms:W3CDTF">2023-03-06T14:19:55Z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A37370828</vt:lpwstr>
  </property>
  <property fmtid="{D5CDD505-2E9C-101B-9397-08002B2CF9AE}" pid="3" name="Objective-Comment">
    <vt:lpwstr/>
  </property>
  <property fmtid="{D5CDD505-2E9C-101B-9397-08002B2CF9AE}" pid="4" name="Objective-CreationStamp">
    <vt:filetime>2022-04-06T07:56:23Z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2023-02-23T08:30:32Z</vt:filetime>
  </property>
  <property fmtid="{D5CDD505-2E9C-101B-9397-08002B2CF9AE}" pid="8" name="Objective-ModificationStamp">
    <vt:filetime>2023-02-23T08:30:32Z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1" name="Objective-Parent">
    <vt:lpwstr>Scottish Transport Statistics: 2022: Research and analysis: Transport: 2021-2026</vt:lpwstr>
  </property>
  <property fmtid="{D5CDD505-2E9C-101B-9397-08002B2CF9AE}" pid="12" name="Objective-State">
    <vt:lpwstr>Published</vt:lpwstr>
  </property>
  <property fmtid="{D5CDD505-2E9C-101B-9397-08002B2CF9AE}" pid="13" name="Objective-Title">
    <vt:lpwstr>STS - Chapter 07 - Rail - Reference tables</vt:lpwstr>
  </property>
  <property fmtid="{D5CDD505-2E9C-101B-9397-08002B2CF9AE}" pid="14" name="Objective-Version">
    <vt:lpwstr>18.0</vt:lpwstr>
  </property>
  <property fmtid="{D5CDD505-2E9C-101B-9397-08002B2CF9AE}" pid="15" name="Objective-VersionComment">
    <vt:lpwstr/>
  </property>
  <property fmtid="{D5CDD505-2E9C-101B-9397-08002B2CF9AE}" pid="16" name="Objective-VersionNumber">
    <vt:r8>18</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vA63498113</vt:lpwstr>
  </property>
  <property fmtid="{D5CDD505-2E9C-101B-9397-08002B2CF9AE}" pid="32" name="Objective-Required Redaction">
    <vt:lpwstr/>
  </property>
</Properties>
</file>